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EFCA7ED3-A3F7-4EAF-98A8-AAAE3187186C}" xr6:coauthVersionLast="47" xr6:coauthVersionMax="47" xr10:uidLastSave="{00000000-0000-0000-0000-000000000000}"/>
  <bookViews>
    <workbookView xWindow="-108" yWindow="-108" windowWidth="23256" windowHeight="13896" tabRatio="788" firstSheet="8" activeTab="8" xr2:uid="{00000000-000D-0000-FFFF-FFFF00000000}"/>
  </bookViews>
  <sheets>
    <sheet name="Январь" sheetId="14" state="hidden" r:id="rId1"/>
    <sheet name="Февраль" sheetId="15" state="hidden" r:id="rId2"/>
    <sheet name="Март" sheetId="16" state="hidden" r:id="rId3"/>
    <sheet name="Апрель" sheetId="17" state="hidden" r:id="rId4"/>
    <sheet name="Май" sheetId="18" state="hidden" r:id="rId5"/>
    <sheet name="Июнь" sheetId="19" state="hidden" r:id="rId6"/>
    <sheet name="Июль" sheetId="20" state="hidden" r:id="rId7"/>
    <sheet name="Август" sheetId="21" state="hidden" r:id="rId8"/>
    <sheet name="1 курс" sheetId="26" r:id="rId9"/>
    <sheet name="2 курс" sheetId="32" r:id="rId10"/>
    <sheet name="3 курс" sheetId="33" r:id="rId11"/>
    <sheet name="4 курс" sheetId="34" r:id="rId12"/>
  </sheets>
  <definedNames>
    <definedName name="ГодКалендаря">Январь!$K$5</definedName>
    <definedName name="ДниИНедели">{0,1,2,3,4,5,6} + {0;1;2;3;4;5}*7</definedName>
    <definedName name="НачалоНедели">Январь!$L$5</definedName>
    <definedName name="_xlnm.Print_Area" localSheetId="7">Август!$A:$I</definedName>
    <definedName name="_xlnm.Print_Area" localSheetId="3">Апрель!$A:$I</definedName>
    <definedName name="_xlnm.Print_Area" localSheetId="6">Июль!$A:$I</definedName>
    <definedName name="_xlnm.Print_Area" localSheetId="5">Июнь!$A:$I</definedName>
    <definedName name="_xlnm.Print_Area" localSheetId="4">Май!$A:$I</definedName>
    <definedName name="_xlnm.Print_Area" localSheetId="2">Март!$A:$I</definedName>
    <definedName name="_xlnm.Print_Area" localSheetId="1">Февраль!$A:$I</definedName>
    <definedName name="_xlnm.Print_Area" localSheetId="0">Январь!$A:$I</definedName>
    <definedName name="ОбластьЗаголовкаСтолбца1..H12.1">Январь!$B$3</definedName>
    <definedName name="ОбластьЗаголовкаСтолбца1..H12.10">#REF!</definedName>
    <definedName name="ОбластьЗаголовкаСтолбца1..H12.11">#REF!</definedName>
    <definedName name="ОбластьЗаголовкаСтолбца1..H12.12">#REF!</definedName>
    <definedName name="ОбластьЗаголовкаСтолбца1..H12.2">Февраль!$B$3</definedName>
    <definedName name="ОбластьЗаголовкаСтолбца1..H12.3">Март!$B$3</definedName>
    <definedName name="ОбластьЗаголовкаСтолбца1..H12.4">Апрель!$B$3</definedName>
    <definedName name="ОбластьЗаголовкаСтолбца1..H12.5">Май!$B$3</definedName>
    <definedName name="ОбластьЗаголовкаСтолбца1..H12.6">Июнь!$B$3</definedName>
    <definedName name="ОбластьЗаголовкаСтолбца1..H12.7">Июль!$B$3</definedName>
    <definedName name="ОбластьЗаголовкаСтолбца1..H12.8">Август!$B$3</definedName>
    <definedName name="ОбластьЗаголовкаСтолбца1..H12.9">#REF!</definedName>
    <definedName name="ОбластьЗаголовкаСтолбца2..C14.1">Январь!$B$3</definedName>
    <definedName name="ОбластьЗаголовкаСтолбца2..C14.10">#REF!</definedName>
    <definedName name="ОбластьЗаголовкаСтолбца2..C14.11">#REF!</definedName>
    <definedName name="ОбластьЗаголовкаСтолбца2..C14.12">#REF!</definedName>
    <definedName name="ОбластьЗаголовкаСтолбца2..C14.2">Февраль!$B$3</definedName>
    <definedName name="ОбластьЗаголовкаСтолбца2..C14.3">Март!$B$3</definedName>
    <definedName name="ОбластьЗаголовкаСтолбца2..C14.4">Апрель!$B$3</definedName>
    <definedName name="ОбластьЗаголовкаСтолбца2..C14.5">Май!$B$3</definedName>
    <definedName name="ОбластьЗаголовкаСтолбца2..C14.6">Июнь!$B$3</definedName>
    <definedName name="ОбластьЗаголовкаСтолбца2..C14.7">Июль!$B$3</definedName>
    <definedName name="ОбластьЗаголовкаСтолбца2..C14.8">Август!$B$3</definedName>
    <definedName name="ОбластьЗаголовкаСтолбца2..C14.9">#REF!</definedName>
    <definedName name="ОбластьЗаголовкаСтроки1..K3">Январь!$K$4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1" l="1"/>
  <c r="B2" i="20"/>
  <c r="B2" i="19"/>
  <c r="B2" i="18"/>
  <c r="B2" i="17"/>
  <c r="B2" i="16"/>
  <c r="B2" i="15"/>
  <c r="B2" i="14"/>
  <c r="B14" i="21" a="1"/>
  <c r="C14" i="21" s="1"/>
  <c r="B12" i="21" a="1"/>
  <c r="G12" i="21" s="1"/>
  <c r="B10" i="21" a="1"/>
  <c r="G10" i="21" s="1"/>
  <c r="B8" i="21" a="1"/>
  <c r="G8" i="21" s="1"/>
  <c r="B6" i="21" a="1"/>
  <c r="H6" i="21" s="1"/>
  <c r="B4" i="21" a="1"/>
  <c r="C4" i="21" s="1"/>
  <c r="C3" i="21" s="1"/>
  <c r="B14" i="20" a="1"/>
  <c r="C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G3" i="20" s="1"/>
  <c r="B14" i="19" a="1"/>
  <c r="B14" i="19" s="1"/>
  <c r="B12" i="19" a="1"/>
  <c r="B10" i="19" a="1"/>
  <c r="B8" i="19" a="1"/>
  <c r="B6" i="19" a="1"/>
  <c r="B4" i="19" a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G10" i="17" s="1"/>
  <c r="B8" i="17" a="1"/>
  <c r="G8" i="17" s="1"/>
  <c r="B6" i="17" a="1"/>
  <c r="G6" i="17" s="1"/>
  <c r="B4" i="17" a="1"/>
  <c r="G4" i="17" s="1"/>
  <c r="G3" i="17" s="1"/>
  <c r="B14" i="16" a="1"/>
  <c r="C14" i="16" s="1"/>
  <c r="B12" i="16" a="1"/>
  <c r="G12" i="16" s="1"/>
  <c r="B10" i="16" a="1"/>
  <c r="G10" i="16" s="1"/>
  <c r="B8" i="16" a="1"/>
  <c r="G8" i="16" s="1"/>
  <c r="B6" i="16" a="1"/>
  <c r="G6" i="16" s="1"/>
  <c r="B4" i="16" a="1"/>
  <c r="G4" i="16" s="1"/>
  <c r="G3" i="16" s="1"/>
  <c r="B14" i="15" a="1"/>
  <c r="B14" i="15" s="1"/>
  <c r="B12" i="15" a="1"/>
  <c r="B10" i="15" a="1"/>
  <c r="B8" i="15" a="1"/>
  <c r="B6" i="15" a="1"/>
  <c r="B4" i="15" a="1"/>
  <c r="B14" i="14" a="1"/>
  <c r="C14" i="14" s="1"/>
  <c r="B12" i="14" a="1"/>
  <c r="G12" i="14" s="1"/>
  <c r="B10" i="14" a="1"/>
  <c r="G10" i="14" s="1"/>
  <c r="B8" i="14" a="1"/>
  <c r="G8" i="14" s="1"/>
  <c r="B6" i="14" a="1"/>
  <c r="G6" i="14" s="1"/>
  <c r="B4" i="14" a="1"/>
  <c r="G4" i="14" s="1"/>
  <c r="G3" i="14" s="1"/>
  <c r="F8" i="18" l="1"/>
  <c r="H8" i="18"/>
  <c r="H10" i="20"/>
  <c r="D8" i="18"/>
  <c r="G4" i="21"/>
  <c r="G3" i="21" s="1"/>
  <c r="D6" i="16"/>
  <c r="F6" i="16"/>
  <c r="H4" i="18"/>
  <c r="H3" i="18" s="1"/>
  <c r="H6" i="20"/>
  <c r="D10" i="16"/>
  <c r="D10" i="21"/>
  <c r="F10" i="21"/>
  <c r="H10" i="21"/>
  <c r="B14" i="21"/>
  <c r="B6" i="16"/>
  <c r="D4" i="18"/>
  <c r="D3" i="18" s="1"/>
  <c r="F4" i="18"/>
  <c r="F3" i="18" s="1"/>
  <c r="H6" i="16"/>
  <c r="H6" i="14"/>
  <c r="B10" i="16"/>
  <c r="F10" i="16"/>
  <c r="H10" i="14"/>
  <c r="H10" i="16"/>
  <c r="D12" i="18"/>
  <c r="F12" i="18"/>
  <c r="B14" i="16"/>
  <c r="H12" i="18"/>
  <c r="B10" i="21"/>
  <c r="B8" i="14"/>
  <c r="D8" i="14"/>
  <c r="D4" i="20"/>
  <c r="D3" i="20" s="1"/>
  <c r="D12" i="20"/>
  <c r="F8" i="14"/>
  <c r="C12" i="17"/>
  <c r="B10" i="18"/>
  <c r="F4" i="20"/>
  <c r="F3" i="20" s="1"/>
  <c r="F12" i="20"/>
  <c r="H8" i="14"/>
  <c r="B4" i="16"/>
  <c r="B12" i="16"/>
  <c r="D10" i="18"/>
  <c r="H4" i="20"/>
  <c r="H3" i="20" s="1"/>
  <c r="H12" i="20"/>
  <c r="B12" i="21"/>
  <c r="D4" i="16"/>
  <c r="D3" i="16" s="1"/>
  <c r="D12" i="16"/>
  <c r="F10" i="18"/>
  <c r="D12" i="21"/>
  <c r="B10" i="14"/>
  <c r="F4" i="16"/>
  <c r="F3" i="16" s="1"/>
  <c r="F12" i="16"/>
  <c r="C14" i="17"/>
  <c r="H10" i="18"/>
  <c r="B6" i="20"/>
  <c r="B14" i="20"/>
  <c r="F12" i="21"/>
  <c r="D10" i="14"/>
  <c r="H4" i="16"/>
  <c r="H3" i="16" s="1"/>
  <c r="H12" i="16"/>
  <c r="D6" i="20"/>
  <c r="H12" i="21"/>
  <c r="F10" i="14"/>
  <c r="B4" i="18"/>
  <c r="B12" i="18"/>
  <c r="F6" i="20"/>
  <c r="C10" i="17"/>
  <c r="B4" i="20"/>
  <c r="B12" i="20"/>
  <c r="H4" i="14"/>
  <c r="H3" i="14" s="1"/>
  <c r="H12" i="14"/>
  <c r="B8" i="16"/>
  <c r="C6" i="17"/>
  <c r="D6" i="18"/>
  <c r="D8" i="16"/>
  <c r="F6" i="18"/>
  <c r="D8" i="21"/>
  <c r="D6" i="14"/>
  <c r="H8" i="16"/>
  <c r="C8" i="17"/>
  <c r="D10" i="20"/>
  <c r="H8" i="21"/>
  <c r="B4" i="14"/>
  <c r="B12" i="14"/>
  <c r="C4" i="17"/>
  <c r="C3" i="17" s="1"/>
  <c r="B8" i="20"/>
  <c r="C6" i="21"/>
  <c r="D4" i="14"/>
  <c r="D3" i="14" s="1"/>
  <c r="D12" i="14"/>
  <c r="D8" i="20"/>
  <c r="F4" i="14"/>
  <c r="F3" i="14" s="1"/>
  <c r="F12" i="14"/>
  <c r="B6" i="18"/>
  <c r="B14" i="18"/>
  <c r="F8" i="20"/>
  <c r="H8" i="20"/>
  <c r="B8" i="21"/>
  <c r="B6" i="14"/>
  <c r="B14" i="14"/>
  <c r="F8" i="16"/>
  <c r="H6" i="18"/>
  <c r="B10" i="20"/>
  <c r="F8" i="21"/>
  <c r="F6" i="14"/>
  <c r="B8" i="18"/>
  <c r="F10" i="20"/>
  <c r="H4" i="15"/>
  <c r="H3" i="15" s="1"/>
  <c r="F4" i="15"/>
  <c r="F3" i="15" s="1"/>
  <c r="D4" i="15"/>
  <c r="D3" i="15" s="1"/>
  <c r="B4" i="15"/>
  <c r="E4" i="15"/>
  <c r="E3" i="15" s="1"/>
  <c r="H6" i="15"/>
  <c r="F6" i="15"/>
  <c r="D6" i="15"/>
  <c r="B6" i="15"/>
  <c r="E6" i="15"/>
  <c r="H8" i="15"/>
  <c r="F8" i="15"/>
  <c r="D8" i="15"/>
  <c r="B8" i="15"/>
  <c r="E8" i="15"/>
  <c r="H10" i="15"/>
  <c r="F10" i="15"/>
  <c r="D10" i="15"/>
  <c r="B10" i="15"/>
  <c r="E10" i="15"/>
  <c r="H12" i="15"/>
  <c r="F12" i="15"/>
  <c r="D12" i="15"/>
  <c r="B12" i="15"/>
  <c r="E12" i="15"/>
  <c r="H4" i="19"/>
  <c r="H3" i="19" s="1"/>
  <c r="F4" i="19"/>
  <c r="F3" i="19" s="1"/>
  <c r="D4" i="19"/>
  <c r="D3" i="19" s="1"/>
  <c r="B4" i="19"/>
  <c r="E4" i="19"/>
  <c r="E3" i="19" s="1"/>
  <c r="H6" i="19"/>
  <c r="F6" i="19"/>
  <c r="D6" i="19"/>
  <c r="B6" i="19"/>
  <c r="E6" i="19"/>
  <c r="H8" i="19"/>
  <c r="F8" i="19"/>
  <c r="D8" i="19"/>
  <c r="B8" i="19"/>
  <c r="E8" i="19"/>
  <c r="H10" i="19"/>
  <c r="F10" i="19"/>
  <c r="D10" i="19"/>
  <c r="B10" i="19"/>
  <c r="E10" i="19"/>
  <c r="H12" i="19"/>
  <c r="F12" i="19"/>
  <c r="D12" i="19"/>
  <c r="B12" i="19"/>
  <c r="E12" i="19"/>
  <c r="C4" i="15"/>
  <c r="C3" i="15" s="1"/>
  <c r="G4" i="15"/>
  <c r="G3" i="15" s="1"/>
  <c r="C6" i="15"/>
  <c r="G6" i="15"/>
  <c r="C8" i="15"/>
  <c r="G8" i="15"/>
  <c r="C10" i="15"/>
  <c r="G10" i="15"/>
  <c r="C12" i="15"/>
  <c r="G12" i="15"/>
  <c r="C14" i="15"/>
  <c r="H4" i="17"/>
  <c r="H3" i="17" s="1"/>
  <c r="F4" i="17"/>
  <c r="F3" i="17" s="1"/>
  <c r="D4" i="17"/>
  <c r="D3" i="17" s="1"/>
  <c r="B4" i="17"/>
  <c r="E4" i="17"/>
  <c r="E3" i="17" s="1"/>
  <c r="H6" i="17"/>
  <c r="F6" i="17"/>
  <c r="D6" i="17"/>
  <c r="B6" i="17"/>
  <c r="E6" i="17"/>
  <c r="H8" i="17"/>
  <c r="F8" i="17"/>
  <c r="D8" i="17"/>
  <c r="B8" i="17"/>
  <c r="E8" i="17"/>
  <c r="H10" i="17"/>
  <c r="F10" i="17"/>
  <c r="D10" i="17"/>
  <c r="B10" i="17"/>
  <c r="E10" i="17"/>
  <c r="H12" i="17"/>
  <c r="F12" i="17"/>
  <c r="D12" i="17"/>
  <c r="B12" i="17"/>
  <c r="E12" i="17"/>
  <c r="C4" i="19"/>
  <c r="C3" i="19" s="1"/>
  <c r="G4" i="19"/>
  <c r="G3" i="19" s="1"/>
  <c r="C6" i="19"/>
  <c r="G6" i="19"/>
  <c r="C8" i="19"/>
  <c r="G8" i="19"/>
  <c r="C10" i="19"/>
  <c r="G10" i="19"/>
  <c r="C12" i="19"/>
  <c r="G12" i="19"/>
  <c r="C14" i="19"/>
  <c r="H4" i="21"/>
  <c r="H3" i="21" s="1"/>
  <c r="F4" i="21"/>
  <c r="F3" i="21" s="1"/>
  <c r="D4" i="21"/>
  <c r="D3" i="21" s="1"/>
  <c r="B4" i="21"/>
  <c r="E4" i="21"/>
  <c r="E3" i="21" s="1"/>
  <c r="G6" i="21"/>
  <c r="F6" i="21"/>
  <c r="D6" i="21"/>
  <c r="B6" i="21"/>
  <c r="E6" i="21"/>
  <c r="C4" i="14"/>
  <c r="C3" i="14" s="1"/>
  <c r="E4" i="14"/>
  <c r="E3" i="14" s="1"/>
  <c r="C6" i="14"/>
  <c r="E6" i="14"/>
  <c r="C8" i="14"/>
  <c r="E8" i="14"/>
  <c r="C10" i="14"/>
  <c r="E10" i="14"/>
  <c r="C12" i="14"/>
  <c r="E12" i="14"/>
  <c r="C4" i="16"/>
  <c r="C3" i="16" s="1"/>
  <c r="E4" i="16"/>
  <c r="E3" i="16" s="1"/>
  <c r="C6" i="16"/>
  <c r="E6" i="16"/>
  <c r="C8" i="16"/>
  <c r="E8" i="16"/>
  <c r="C10" i="16"/>
  <c r="E10" i="16"/>
  <c r="C12" i="16"/>
  <c r="E12" i="16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20"/>
  <c r="C3" i="20" s="1"/>
  <c r="E4" i="20"/>
  <c r="E3" i="20" s="1"/>
  <c r="C6" i="20"/>
  <c r="E6" i="20"/>
  <c r="C8" i="20"/>
  <c r="E8" i="20"/>
  <c r="C10" i="20"/>
  <c r="E10" i="20"/>
  <c r="C12" i="20"/>
  <c r="E12" i="20"/>
  <c r="C8" i="21"/>
  <c r="E8" i="21"/>
  <c r="C10" i="21"/>
  <c r="E10" i="21"/>
  <c r="C12" i="21"/>
  <c r="E12" i="21"/>
  <c r="B3" i="21"/>
  <c r="B3" i="20"/>
  <c r="B3" i="19" l="1"/>
  <c r="B3" i="18"/>
  <c r="B3" i="17"/>
  <c r="B3" i="16" l="1"/>
  <c r="B3" i="15" l="1"/>
  <c r="B3" i="14" l="1"/>
</calcChain>
</file>

<file path=xl/sharedStrings.xml><?xml version="1.0" encoding="utf-8"?>
<sst xmlns="http://schemas.openxmlformats.org/spreadsheetml/2006/main" count="416" uniqueCount="166">
  <si>
    <t>Примечания</t>
  </si>
  <si>
    <t xml:space="preserve"> </t>
  </si>
  <si>
    <t>Параметры календаря</t>
  </si>
  <si>
    <t>Год</t>
  </si>
  <si>
    <t>Начало недели</t>
  </si>
  <si>
    <t>понедельник</t>
  </si>
  <si>
    <t>I                                             08:30</t>
  </si>
  <si>
    <t>VI                                             
17:35</t>
  </si>
  <si>
    <t>V                                             16:00</t>
  </si>
  <si>
    <t>Кривощекова КЭ / 202</t>
  </si>
  <si>
    <t>Куштанова ЛА / 301а</t>
  </si>
  <si>
    <t>IV                                             14:05</t>
  </si>
  <si>
    <t>Алешкина ЕА / 204</t>
  </si>
  <si>
    <t>Ущаповская НА / 304</t>
  </si>
  <si>
    <t>III                                             12:00</t>
  </si>
  <si>
    <t>II                                             10:05</t>
  </si>
  <si>
    <t>Смирнов ВП / 313</t>
  </si>
  <si>
    <t>Савастеева ММ / 205а</t>
  </si>
  <si>
    <t>Волегова ИИ / 303а</t>
  </si>
  <si>
    <t>Чекалкина ОИ / 305</t>
  </si>
  <si>
    <t>Степанова СС / 302а</t>
  </si>
  <si>
    <t>Манташова ВВ / 201</t>
  </si>
  <si>
    <t>Нестерова ЛН / 205</t>
  </si>
  <si>
    <t>вторник</t>
  </si>
  <si>
    <t>Сазонова ТВ / 303</t>
  </si>
  <si>
    <t>Колосова АВ / 201а</t>
  </si>
  <si>
    <t>Пономарева ДЕ / 206</t>
  </si>
  <si>
    <t>Л-25-11к</t>
  </si>
  <si>
    <t>ЮВ-25-9</t>
  </si>
  <si>
    <t>ЦТ-25-9</t>
  </si>
  <si>
    <t>ДОУ-25-9</t>
  </si>
  <si>
    <t>ИД-25-9</t>
  </si>
  <si>
    <t>Ф-25-9к</t>
  </si>
  <si>
    <t>ТД-25-9к-2</t>
  </si>
  <si>
    <t>ТД-25-9к-1</t>
  </si>
  <si>
    <t>ТД-25-9</t>
  </si>
  <si>
    <t>Л-25-9-2</t>
  </si>
  <si>
    <t>Л-25-9-1</t>
  </si>
  <si>
    <t>МКД-25-9</t>
  </si>
  <si>
    <t>День недели</t>
  </si>
  <si>
    <t>Пара</t>
  </si>
  <si>
    <t>1 курс</t>
  </si>
  <si>
    <t>Расписание учебных занятий</t>
  </si>
  <si>
    <t>____________________ А.Г. Ложкин</t>
  </si>
  <si>
    <t>_______________ Д.В. Перевозчиков</t>
  </si>
  <si>
    <t>Директор</t>
  </si>
  <si>
    <t>«ПЕРМСКИЙ КОЛЛЕДЖ ПРЕДПРИНИМАТЕЛЬСТВА И СЕРВИСА»</t>
  </si>
  <si>
    <t>Зам. директора</t>
  </si>
  <si>
    <t>Утверждаю:</t>
  </si>
  <si>
    <t xml:space="preserve"> ГОСУДАРСТВЕННОЕ БЮДЖЕТНОЕ ПРОФЕССИОНАЛЬНОЕ ОБРАЗОВАТЕЛЬНОЕ УЧРЕЖДЕНИЕ</t>
  </si>
  <si>
    <t>Согласовано:</t>
  </si>
  <si>
    <t>2 курс</t>
  </si>
  <si>
    <t>МКД-24-9</t>
  </si>
  <si>
    <t>Л-24-9</t>
  </si>
  <si>
    <t>Л-24-9к</t>
  </si>
  <si>
    <t>ТД-24-9</t>
  </si>
  <si>
    <t>ТД-24-9к-1</t>
  </si>
  <si>
    <t>ТД-24-9к-2</t>
  </si>
  <si>
    <t>Ф-24-9к</t>
  </si>
  <si>
    <t>ИД-24-9</t>
  </si>
  <si>
    <t>ДОУ-24-9</t>
  </si>
  <si>
    <t>ЮР-24-9к-1</t>
  </si>
  <si>
    <t>ЮР-24-9к-2</t>
  </si>
  <si>
    <t>ЮВ-24-9</t>
  </si>
  <si>
    <t>Л-24-11к</t>
  </si>
  <si>
    <t>Бурунова НВ / 202а</t>
  </si>
  <si>
    <t>Галицкая ЕП / 308</t>
  </si>
  <si>
    <t>Федотов ВА / 102</t>
  </si>
  <si>
    <t>Кабанова ОН / 302</t>
  </si>
  <si>
    <t>Бармина ОА / 304а</t>
  </si>
  <si>
    <t>Шигапова ОР / 309</t>
  </si>
  <si>
    <t>ЮВ-23-9</t>
  </si>
  <si>
    <t>СД-23-9</t>
  </si>
  <si>
    <t>ДОУ-23-9</t>
  </si>
  <si>
    <t>ИД-23-9</t>
  </si>
  <si>
    <t>К-23-9к</t>
  </si>
  <si>
    <t>К-23-9</t>
  </si>
  <si>
    <t>Ф-23-9к</t>
  </si>
  <si>
    <t>ТВ-23-9к</t>
  </si>
  <si>
    <t>Л-23-9к</t>
  </si>
  <si>
    <t>Л-23-9</t>
  </si>
  <si>
    <t>МКД-23-9</t>
  </si>
  <si>
    <t>3 курс</t>
  </si>
  <si>
    <t>ЮВ-22-9</t>
  </si>
  <si>
    <t>СХ-22-9</t>
  </si>
  <si>
    <t>ТВ-22-9-2</t>
  </si>
  <si>
    <t>ТВ-22-9-1</t>
  </si>
  <si>
    <t>ПД-22-9</t>
  </si>
  <si>
    <t>Ширинкин ИД / 209</t>
  </si>
  <si>
    <t>4 курс</t>
  </si>
  <si>
    <t>Изменения на 18.11.2025</t>
  </si>
  <si>
    <t>ПП.03.01 Производственная практика</t>
  </si>
  <si>
    <t>МДК.05.01 Организация и нормативно-правовое регулирование в сфере жилищно-коммунального хозяйства</t>
  </si>
  <si>
    <t>Канюкова СР / 205</t>
  </si>
  <si>
    <t>Основы предпринимательской деятельности</t>
  </si>
  <si>
    <t>МДК.04.01 Маркетинговые исследования
Раздел 1. Маркетинг</t>
  </si>
  <si>
    <t>Пономарева ДЕ / 314</t>
  </si>
  <si>
    <r>
      <rPr>
        <b/>
        <sz val="11"/>
        <rFont val="Arial"/>
        <family val="2"/>
        <charset val="204"/>
      </rPr>
      <t xml:space="preserve">
Диф. зачет
</t>
    </r>
    <r>
      <rPr>
        <sz val="11"/>
        <rFont val="Arial"/>
        <family val="2"/>
        <charset val="204"/>
      </rPr>
      <t xml:space="preserve">
Иностранный язык
</t>
    </r>
  </si>
  <si>
    <r>
      <t xml:space="preserve">
</t>
    </r>
    <r>
      <rPr>
        <b/>
        <sz val="11"/>
        <rFont val="Arial"/>
        <family val="2"/>
        <charset val="204"/>
      </rPr>
      <t>Диф. зачет</t>
    </r>
    <r>
      <rPr>
        <sz val="11"/>
        <rFont val="Arial"/>
        <family val="2"/>
        <charset val="204"/>
      </rPr>
      <t xml:space="preserve">
Иностранный язык
</t>
    </r>
  </si>
  <si>
    <r>
      <t xml:space="preserve">
</t>
    </r>
    <r>
      <rPr>
        <b/>
        <sz val="11"/>
        <rFont val="Arial"/>
        <family val="2"/>
        <charset val="204"/>
      </rPr>
      <t>Консультация</t>
    </r>
    <r>
      <rPr>
        <sz val="11"/>
        <rFont val="Arial"/>
        <family val="2"/>
        <charset val="204"/>
      </rPr>
      <t xml:space="preserve">
МДК.01.01 Основы разработки технологических процессов изготовления полиграфической продукции</t>
    </r>
  </si>
  <si>
    <r>
      <t xml:space="preserve">
</t>
    </r>
    <r>
      <rPr>
        <b/>
        <sz val="11"/>
        <rFont val="Arial"/>
        <family val="2"/>
        <charset val="204"/>
      </rPr>
      <t xml:space="preserve">Консультация
</t>
    </r>
    <r>
      <rPr>
        <sz val="11"/>
        <rFont val="Arial"/>
        <family val="2"/>
        <charset val="204"/>
      </rPr>
      <t xml:space="preserve">
МДК.01.01 Основы разработки технологических процессов изготовления полиграфической продукции</t>
    </r>
  </si>
  <si>
    <t>Коротких ВА / библиотека</t>
  </si>
  <si>
    <t>УП.01.01 Учебная практика</t>
  </si>
  <si>
    <t>МДК.02.02 Анализ эффективности продаж</t>
  </si>
  <si>
    <t xml:space="preserve">Профессиональная этика и основы делового общения </t>
  </si>
  <si>
    <t>МДК.02.03 Методика и практика архивоведения</t>
  </si>
  <si>
    <t>МДК.01.01 Технология комплексной работы с текстом
Раздел 4. Корректура</t>
  </si>
  <si>
    <t>Двинянинова ИН / нижний спорт. Зал</t>
  </si>
  <si>
    <t>Правовое обеспечение профессиональной деятельности</t>
  </si>
  <si>
    <t>Логистика</t>
  </si>
  <si>
    <t>МДК.02.03 Маркетинг</t>
  </si>
  <si>
    <t>МДК.02.01 Финансы, налоги и налогообложение</t>
  </si>
  <si>
    <t>МДК.03.02 Товароведение продовольственных и непродовольственных товаров</t>
  </si>
  <si>
    <t>Малышева ОВ</t>
  </si>
  <si>
    <t>МДК.01.03 Финансово-экономический механизм государственных закупок</t>
  </si>
  <si>
    <t>Экономика организации</t>
  </si>
  <si>
    <t>Чекалкина ОИ / эпос</t>
  </si>
  <si>
    <t>МДК.02.01 Производственная логистика</t>
  </si>
  <si>
    <t>Колосова АВ / эпос</t>
  </si>
  <si>
    <t>Колосова АВ / 204а</t>
  </si>
  <si>
    <t xml:space="preserve">МДК.02.02 Проведение мероприятий по безопасности жизнедеятельности многоквартирных домов </t>
  </si>
  <si>
    <t>Иванова ОМ / 311</t>
  </si>
  <si>
    <t>Степанова СС / 305а 302а</t>
  </si>
  <si>
    <t>МДК.02.01 Технология изготовления ювелирных изделий со вставками</t>
  </si>
  <si>
    <t>Соловьев АВ / 102 / 1</t>
  </si>
  <si>
    <t>Литература</t>
  </si>
  <si>
    <t>Безопасность жизнедеятельности</t>
  </si>
  <si>
    <t>Гражданское право</t>
  </si>
  <si>
    <t>Конституционное право России</t>
  </si>
  <si>
    <t>Основы экономической теории</t>
  </si>
  <si>
    <t>Основы корректуры</t>
  </si>
  <si>
    <t>Шигапова ОР / 308 309</t>
  </si>
  <si>
    <t>Технология производства печатных и электронных средств информации</t>
  </si>
  <si>
    <t>МДК.02.01 Создание оригинал-макета
Раздел 1. Техническое редактирование</t>
  </si>
  <si>
    <t>Документационное обеспечение управления</t>
  </si>
  <si>
    <t>Иностранный язык в профессиональной деятельности</t>
  </si>
  <si>
    <t>Сазонова ТВ / эпос</t>
  </si>
  <si>
    <t xml:space="preserve">Прикладные компьютерные программы в профессиональной деятельности </t>
  </si>
  <si>
    <t>Эксплуатация торгово-технологического оборудования и охрана труда</t>
  </si>
  <si>
    <t>МДК.01.01 Организация торгово-сбытовой деятельности на внутреннем и внешних рынках</t>
  </si>
  <si>
    <t>Бурунова НВ / эпос</t>
  </si>
  <si>
    <t>История России</t>
  </si>
  <si>
    <t>Моделирование логистических систем</t>
  </si>
  <si>
    <t>Этика профессиональной деятельности</t>
  </si>
  <si>
    <r>
      <rPr>
        <b/>
        <sz val="11"/>
        <rFont val="Arial"/>
        <family val="2"/>
        <charset val="204"/>
      </rPr>
      <t>Диф. зачет</t>
    </r>
    <r>
      <rPr>
        <sz val="11"/>
        <rFont val="Arial"/>
        <family val="2"/>
        <charset val="204"/>
      </rPr>
      <t xml:space="preserve">
Русский язык и культура речи</t>
    </r>
  </si>
  <si>
    <t>Математика</t>
  </si>
  <si>
    <t>Информатика</t>
  </si>
  <si>
    <t>Информатика
Гр. А</t>
  </si>
  <si>
    <t>Степанова СС / 302а 305а</t>
  </si>
  <si>
    <r>
      <t xml:space="preserve">
</t>
    </r>
    <r>
      <rPr>
        <b/>
        <sz val="11"/>
        <rFont val="Arial"/>
        <family val="2"/>
        <charset val="204"/>
      </rPr>
      <t>Инд. проект</t>
    </r>
    <r>
      <rPr>
        <sz val="11"/>
        <rFont val="Arial"/>
        <family val="2"/>
        <charset val="204"/>
      </rPr>
      <t xml:space="preserve">
Информатика
</t>
    </r>
  </si>
  <si>
    <t>Физическая культура</t>
  </si>
  <si>
    <t>Болотов АН / верхний спорт. Зал</t>
  </si>
  <si>
    <t>Введение в специальность</t>
  </si>
  <si>
    <t>География</t>
  </si>
  <si>
    <t>Русский язык</t>
  </si>
  <si>
    <t>История</t>
  </si>
  <si>
    <t>Химия</t>
  </si>
  <si>
    <t>Иностранный язык</t>
  </si>
  <si>
    <t>Информатика
Гр. Б</t>
  </si>
  <si>
    <t>Основы бережливого производства</t>
  </si>
  <si>
    <t>Манташова ВВ / 204</t>
  </si>
  <si>
    <t>Чекалкина ОИ / 314</t>
  </si>
  <si>
    <t>Старцева КН / 210</t>
  </si>
  <si>
    <t>Кабанова ОН / 314</t>
  </si>
  <si>
    <t>Смирнова АД / 210</t>
  </si>
  <si>
    <t>Галицкая ЕП / 204а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</si>
</sst>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_-* #,##0.00\ &quot;lei&quot;_-;\-* #,##0.00\ &quot;lei&quot;_-;_-* &quot;-&quot;??\ &quot;lei&quot;_-;_-@_-"/>
    <numFmt numFmtId="168" formatCode="_-* #,##0\ &quot;lei&quot;_-;\-* #,##0\ &quot;lei&quot;_-;_-* &quot;-&quot;\ &quot;lei&quot;_-;_-@_-"/>
  </numFmts>
  <fonts count="48">
    <font>
      <sz val="11"/>
      <color theme="1" tint="0.24994659260841701"/>
      <name val="Times New Roman"/>
      <family val="1"/>
      <charset val="204"/>
    </font>
    <font>
      <sz val="11"/>
      <color theme="1"/>
      <name val="Lucida Bright"/>
      <family val="2"/>
      <charset val="204"/>
      <scheme val="minor"/>
    </font>
    <font>
      <sz val="11"/>
      <color theme="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1"/>
      <color rgb="FF006100"/>
      <name val="Lucida Bright"/>
      <family val="2"/>
      <scheme val="minor"/>
    </font>
    <font>
      <sz val="11"/>
      <color rgb="FF9C0006"/>
      <name val="Lucida Bright"/>
      <family val="2"/>
      <scheme val="minor"/>
    </font>
    <font>
      <sz val="11"/>
      <color rgb="FF9C5700"/>
      <name val="Lucida Bright"/>
      <family val="2"/>
      <scheme val="minor"/>
    </font>
    <font>
      <sz val="11"/>
      <color rgb="FF3F3F76"/>
      <name val="Lucida Bright"/>
      <family val="2"/>
      <scheme val="minor"/>
    </font>
    <font>
      <b/>
      <sz val="11"/>
      <color rgb="FF3F3F3F"/>
      <name val="Lucida Bright"/>
      <family val="2"/>
      <scheme val="minor"/>
    </font>
    <font>
      <b/>
      <sz val="11"/>
      <color rgb="FFFA7D00"/>
      <name val="Lucida Bright"/>
      <family val="2"/>
      <scheme val="minor"/>
    </font>
    <font>
      <sz val="11"/>
      <color rgb="FFFA7D00"/>
      <name val="Lucida Bright"/>
      <family val="2"/>
      <scheme val="minor"/>
    </font>
    <font>
      <sz val="11"/>
      <color rgb="FFFF0000"/>
      <name val="Lucida Bright"/>
      <family val="2"/>
      <scheme val="minor"/>
    </font>
    <font>
      <i/>
      <sz val="11"/>
      <color rgb="FF7F7F7F"/>
      <name val="Lucida Bright"/>
      <family val="2"/>
      <scheme val="minor"/>
    </font>
    <font>
      <b/>
      <sz val="11"/>
      <color theme="1"/>
      <name val="Lucida Bright"/>
      <family val="2"/>
      <scheme val="minor"/>
    </font>
    <font>
      <sz val="11"/>
      <color theme="0"/>
      <name val="Lucida Bright"/>
      <family val="2"/>
      <scheme val="minor"/>
    </font>
    <font>
      <sz val="11"/>
      <color theme="1" tint="0.24994659260841701"/>
      <name val="Times New Roman"/>
      <family val="1"/>
      <charset val="204"/>
    </font>
    <font>
      <sz val="35"/>
      <color theme="4"/>
      <name val="Times New Roman"/>
      <family val="1"/>
      <charset val="204"/>
    </font>
    <font>
      <sz val="11"/>
      <color theme="4" tint="-0.2499465926084170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35"/>
      <color theme="1" tint="0.14999847407452621"/>
      <name val="Times New Roman"/>
      <family val="1"/>
      <charset val="204"/>
    </font>
    <font>
      <sz val="12"/>
      <color theme="8" tint="-0.499984740745262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sz val="12"/>
      <color theme="8" tint="-0.249977111117893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12"/>
      <color theme="7" tint="-0.499984740745262"/>
      <name val="Times New Roman"/>
      <family val="1"/>
      <charset val="204"/>
    </font>
    <font>
      <sz val="12"/>
      <color theme="9" tint="-0.499984740745262"/>
      <name val="Times New Roman"/>
      <family val="1"/>
      <charset val="204"/>
    </font>
    <font>
      <sz val="35"/>
      <color theme="8" tint="-0.499984740745262"/>
      <name val="Cambria"/>
      <family val="1"/>
      <charset val="204"/>
      <scheme val="major"/>
    </font>
    <font>
      <sz val="35"/>
      <color theme="7" tint="-0.499984740745262"/>
      <name val="Cambria"/>
      <family val="1"/>
      <charset val="204"/>
      <scheme val="major"/>
    </font>
    <font>
      <sz val="35"/>
      <color theme="9" tint="-0.499984740745262"/>
      <name val="Cambria"/>
      <family val="1"/>
      <charset val="204"/>
      <scheme val="major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sz val="18"/>
      <name val="Arial"/>
      <family val="2"/>
      <charset val="204"/>
    </font>
    <font>
      <b/>
      <sz val="26"/>
      <name val="Arial"/>
      <family val="2"/>
      <charset val="204"/>
    </font>
    <font>
      <b/>
      <sz val="11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1">
    <xf numFmtId="0" fontId="0" fillId="0" borderId="0">
      <alignment vertical="top"/>
    </xf>
    <xf numFmtId="0" fontId="8" fillId="2" borderId="0" applyNumberFormat="0" applyBorder="0" applyAlignment="0" applyProtection="0"/>
    <xf numFmtId="0" fontId="23" fillId="0" borderId="3" applyNumberFormat="0" applyFill="0" applyProtection="0">
      <alignment horizontal="left" vertical="center" indent="1"/>
    </xf>
    <xf numFmtId="0" fontId="4" fillId="3" borderId="1" applyNumberFormat="0" applyAlignment="0" applyProtection="0"/>
    <xf numFmtId="0" fontId="5" fillId="4" borderId="2" applyNumberFormat="0" applyProtection="0">
      <alignment vertical="center"/>
    </xf>
    <xf numFmtId="0" fontId="22" fillId="0" borderId="0" applyFill="0" applyBorder="0" applyProtection="0">
      <alignment vertical="center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5" borderId="0" applyBorder="0" applyProtection="0">
      <alignment horizontal="left" vertical="top" wrapText="1" indent="1"/>
    </xf>
    <xf numFmtId="166" fontId="24" fillId="0" borderId="0">
      <alignment horizontal="left" indent="1"/>
    </xf>
    <xf numFmtId="0" fontId="25" fillId="5" borderId="0" applyNumberFormat="0" applyBorder="0" applyAlignment="0">
      <alignment horizontal="left" vertical="center" indent="1"/>
    </xf>
    <xf numFmtId="0" fontId="6" fillId="0" borderId="0">
      <alignment horizontal="left" indent="1"/>
    </xf>
    <xf numFmtId="0" fontId="23" fillId="0" borderId="0" applyFill="0" applyProtection="0"/>
    <xf numFmtId="0" fontId="21" fillId="0" borderId="0" applyFill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11" applyNumberFormat="0" applyAlignment="0" applyProtection="0"/>
    <xf numFmtId="0" fontId="14" fillId="13" borderId="12" applyNumberFormat="0" applyAlignment="0" applyProtection="0"/>
    <xf numFmtId="0" fontId="15" fillId="13" borderId="11" applyNumberFormat="0" applyAlignment="0" applyProtection="0"/>
    <xf numFmtId="0" fontId="16" fillId="0" borderId="13" applyNumberFormat="0" applyFill="0" applyAlignment="0" applyProtection="0"/>
    <xf numFmtId="0" fontId="4" fillId="14" borderId="14" applyNumberFormat="0" applyAlignment="0" applyProtection="0"/>
    <xf numFmtId="0" fontId="17" fillId="0" borderId="0" applyNumberFormat="0" applyFill="0" applyBorder="0" applyAlignment="0" applyProtection="0"/>
    <xf numFmtId="0" fontId="9" fillId="15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</cellStyleXfs>
  <cellXfs count="101">
    <xf numFmtId="0" fontId="0" fillId="0" borderId="0" xfId="0">
      <alignment vertical="top"/>
    </xf>
    <xf numFmtId="0" fontId="26" fillId="0" borderId="0" xfId="0" applyFont="1">
      <alignment vertical="top"/>
    </xf>
    <xf numFmtId="0" fontId="26" fillId="0" borderId="0" xfId="0" applyFont="1" applyFill="1" applyBorder="1">
      <alignment vertical="top"/>
    </xf>
    <xf numFmtId="0" fontId="26" fillId="0" borderId="0" xfId="2" applyFont="1" applyFill="1" applyBorder="1" applyAlignment="1">
      <alignment vertical="center"/>
    </xf>
    <xf numFmtId="0" fontId="27" fillId="0" borderId="0" xfId="5" applyFont="1" applyFill="1" applyAlignment="1">
      <alignment horizontal="left" vertical="center"/>
    </xf>
    <xf numFmtId="0" fontId="28" fillId="0" borderId="4" xfId="2" applyFont="1" applyFill="1" applyBorder="1" applyAlignment="1">
      <alignment horizontal="left" vertical="top" indent="1"/>
    </xf>
    <xf numFmtId="0" fontId="29" fillId="0" borderId="0" xfId="0" applyFont="1" applyFill="1" applyBorder="1">
      <alignment vertical="top"/>
    </xf>
    <xf numFmtId="0" fontId="31" fillId="0" borderId="0" xfId="0" applyFont="1" applyAlignment="1">
      <alignment horizontal="left" vertical="center" indent="1"/>
    </xf>
    <xf numFmtId="0" fontId="31" fillId="0" borderId="0" xfId="0" applyFont="1" applyFill="1" applyBorder="1" applyAlignment="1">
      <alignment horizontal="left" vertical="center" indent="1"/>
    </xf>
    <xf numFmtId="0" fontId="29" fillId="0" borderId="5" xfId="16" applyFont="1" applyFill="1" applyBorder="1" applyAlignment="1">
      <alignment horizontal="center" vertical="center"/>
    </xf>
    <xf numFmtId="0" fontId="29" fillId="0" borderId="6" xfId="16" applyFont="1" applyFill="1" applyBorder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32" fillId="0" borderId="0" xfId="0" applyFont="1" applyBorder="1" applyAlignment="1">
      <alignment horizontal="left" vertical="top" wrapText="1" indent="1"/>
    </xf>
    <xf numFmtId="0" fontId="32" fillId="0" borderId="0" xfId="0" applyFont="1" applyFill="1" applyBorder="1" applyAlignment="1">
      <alignment horizontal="left" vertical="top" wrapText="1" indent="1"/>
    </xf>
    <xf numFmtId="0" fontId="29" fillId="6" borderId="7" xfId="14" applyFont="1" applyFill="1" applyBorder="1" applyAlignment="1">
      <alignment horizontal="center" vertical="center"/>
    </xf>
    <xf numFmtId="0" fontId="29" fillId="6" borderId="8" xfId="14" applyFont="1" applyFill="1" applyBorder="1" applyAlignment="1">
      <alignment horizontal="center" vertical="center"/>
    </xf>
    <xf numFmtId="0" fontId="32" fillId="6" borderId="0" xfId="13" applyFont="1" applyFill="1" applyBorder="1" applyAlignment="1">
      <alignment horizontal="left" vertical="top" wrapText="1" indent="1"/>
    </xf>
    <xf numFmtId="0" fontId="33" fillId="0" borderId="10" xfId="2" applyFont="1" applyFill="1" applyBorder="1" applyAlignment="1">
      <alignment horizontal="left" vertical="top" indent="1"/>
    </xf>
    <xf numFmtId="0" fontId="32" fillId="8" borderId="0" xfId="13" applyFont="1" applyFill="1" applyBorder="1" applyAlignment="1">
      <alignment horizontal="left" vertical="top" wrapText="1" indent="1"/>
    </xf>
    <xf numFmtId="0" fontId="34" fillId="0" borderId="9" xfId="2" applyFont="1" applyFill="1" applyBorder="1" applyAlignment="1">
      <alignment horizontal="left" vertical="top" indent="1"/>
    </xf>
    <xf numFmtId="0" fontId="32" fillId="7" borderId="0" xfId="13" applyFont="1" applyFill="1" applyBorder="1" applyAlignment="1">
      <alignment horizontal="left" vertical="top" wrapText="1" indent="1"/>
    </xf>
    <xf numFmtId="166" fontId="31" fillId="0" borderId="0" xfId="12" applyNumberFormat="1" applyFont="1" applyBorder="1" applyAlignment="1">
      <alignment horizontal="left" vertical="center" indent="1"/>
    </xf>
    <xf numFmtId="166" fontId="31" fillId="6" borderId="0" xfId="13" applyNumberFormat="1" applyFont="1" applyFill="1" applyBorder="1" applyAlignment="1">
      <alignment horizontal="left" vertical="center" wrapText="1" indent="1"/>
    </xf>
    <xf numFmtId="166" fontId="31" fillId="8" borderId="0" xfId="13" applyNumberFormat="1" applyFont="1" applyFill="1" applyBorder="1" applyAlignment="1">
      <alignment horizontal="left" vertical="center" wrapText="1" indent="1"/>
    </xf>
    <xf numFmtId="166" fontId="31" fillId="7" borderId="0" xfId="13" applyNumberFormat="1" applyFont="1" applyFill="1" applyBorder="1" applyAlignment="1">
      <alignment horizontal="left" vertical="center" wrapText="1" indent="1"/>
    </xf>
    <xf numFmtId="0" fontId="38" fillId="0" borderId="0" xfId="50" applyFont="1" applyAlignment="1">
      <alignment horizontal="center"/>
    </xf>
    <xf numFmtId="0" fontId="39" fillId="0" borderId="0" xfId="50" applyFont="1" applyAlignment="1">
      <alignment horizontal="center"/>
    </xf>
    <xf numFmtId="0" fontId="39" fillId="0" borderId="0" xfId="50" applyFont="1"/>
    <xf numFmtId="0" fontId="39" fillId="37" borderId="31" xfId="50" applyFont="1" applyFill="1" applyBorder="1" applyAlignment="1">
      <alignment horizontal="center"/>
    </xf>
    <xf numFmtId="0" fontId="39" fillId="37" borderId="32" xfId="50" applyFont="1" applyFill="1" applyBorder="1" applyAlignment="1">
      <alignment horizontal="center"/>
    </xf>
    <xf numFmtId="0" fontId="39" fillId="37" borderId="33" xfId="50" applyFont="1" applyFill="1" applyBorder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2" fillId="0" borderId="0" xfId="50" applyFont="1" applyAlignment="1">
      <alignment horizontal="center"/>
    </xf>
    <xf numFmtId="0" fontId="42" fillId="0" borderId="0" xfId="50" applyFont="1"/>
    <xf numFmtId="0" fontId="41" fillId="0" borderId="24" xfId="50" applyFont="1" applyFill="1" applyBorder="1" applyAlignment="1">
      <alignment horizontal="center" vertical="center"/>
    </xf>
    <xf numFmtId="0" fontId="41" fillId="0" borderId="24" xfId="50" applyFont="1" applyFill="1" applyBorder="1" applyAlignment="1">
      <alignment horizontal="center" vertical="center" wrapText="1"/>
    </xf>
    <xf numFmtId="0" fontId="39" fillId="0" borderId="23" xfId="50" applyFont="1" applyFill="1" applyBorder="1" applyAlignment="1">
      <alignment horizontal="center" vertical="center" wrapText="1"/>
    </xf>
    <xf numFmtId="0" fontId="41" fillId="0" borderId="20" xfId="50" applyFont="1" applyFill="1" applyBorder="1" applyAlignment="1">
      <alignment horizontal="center" vertical="center"/>
    </xf>
    <xf numFmtId="0" fontId="39" fillId="0" borderId="26" xfId="50" applyFont="1" applyFill="1" applyBorder="1" applyAlignment="1">
      <alignment horizontal="center" vertical="center" wrapText="1"/>
    </xf>
    <xf numFmtId="0" fontId="43" fillId="0" borderId="20" xfId="50" applyFont="1" applyFill="1" applyBorder="1" applyAlignment="1">
      <alignment horizontal="center" vertical="center"/>
    </xf>
    <xf numFmtId="0" fontId="43" fillId="0" borderId="34" xfId="50" applyFont="1" applyFill="1" applyBorder="1" applyAlignment="1">
      <alignment horizontal="center" vertic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39" fillId="0" borderId="37" xfId="50" applyFont="1" applyFill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/>
    </xf>
    <xf numFmtId="0" fontId="41" fillId="0" borderId="20" xfId="5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/>
    </xf>
    <xf numFmtId="0" fontId="39" fillId="0" borderId="0" xfId="50" applyFont="1" applyFill="1" applyAlignment="1">
      <alignment horizontal="center"/>
    </xf>
    <xf numFmtId="0" fontId="45" fillId="0" borderId="0" xfId="50" applyFont="1" applyFill="1" applyAlignment="1">
      <alignment horizontal="center"/>
    </xf>
    <xf numFmtId="0" fontId="39" fillId="0" borderId="27" xfId="50" applyFont="1" applyFill="1" applyBorder="1" applyAlignment="1">
      <alignment horizontal="center" vertical="center" wrapText="1"/>
    </xf>
    <xf numFmtId="0" fontId="41" fillId="0" borderId="35" xfId="50" applyFont="1" applyFill="1" applyBorder="1" applyAlignment="1">
      <alignment horizontal="center" vertical="center" wrapText="1"/>
    </xf>
    <xf numFmtId="0" fontId="41" fillId="0" borderId="35" xfId="5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 wrapText="1"/>
    </xf>
    <xf numFmtId="0" fontId="39" fillId="0" borderId="36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/>
    </xf>
    <xf numFmtId="0" fontId="39" fillId="0" borderId="29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 wrapText="1"/>
    </xf>
    <xf numFmtId="0" fontId="41" fillId="0" borderId="38" xfId="50" applyFont="1" applyFill="1" applyBorder="1" applyAlignment="1">
      <alignment horizontal="center" vertical="center" wrapText="1"/>
    </xf>
    <xf numFmtId="0" fontId="41" fillId="0" borderId="38" xfId="50" applyFont="1" applyFill="1" applyBorder="1" applyAlignment="1">
      <alignment horizontal="center" vertical="center"/>
    </xf>
    <xf numFmtId="0" fontId="38" fillId="0" borderId="0" xfId="50" applyFont="1" applyFill="1" applyAlignment="1">
      <alignment horizontal="center"/>
    </xf>
    <xf numFmtId="0" fontId="35" fillId="0" borderId="0" xfId="5" applyFont="1" applyFill="1" applyBorder="1">
      <alignment vertical="center"/>
    </xf>
    <xf numFmtId="0" fontId="26" fillId="6" borderId="0" xfId="11" applyFont="1" applyFill="1" applyBorder="1" applyAlignment="1">
      <alignment horizontal="left" vertical="center" wrapText="1" indent="1"/>
    </xf>
    <xf numFmtId="0" fontId="32" fillId="6" borderId="0" xfId="11" applyFont="1" applyFill="1" applyBorder="1" applyAlignment="1">
      <alignment horizontal="left" vertical="top" wrapText="1" indent="1"/>
    </xf>
    <xf numFmtId="0" fontId="30" fillId="0" borderId="4" xfId="15" applyFont="1" applyFill="1" applyBorder="1" applyAlignment="1">
      <alignment horizontal="center" vertical="top"/>
    </xf>
    <xf numFmtId="0" fontId="37" fillId="0" borderId="0" xfId="5" applyFont="1" applyFill="1" applyBorder="1">
      <alignment vertical="center"/>
    </xf>
    <xf numFmtId="0" fontId="26" fillId="7" borderId="0" xfId="11" applyFont="1" applyFill="1" applyBorder="1" applyAlignment="1">
      <alignment horizontal="left" vertical="center" wrapText="1" indent="1"/>
    </xf>
    <xf numFmtId="0" fontId="32" fillId="7" borderId="0" xfId="11" applyFont="1" applyFill="1" applyBorder="1" applyAlignment="1">
      <alignment horizontal="left" vertical="top" wrapText="1" indent="1"/>
    </xf>
    <xf numFmtId="0" fontId="36" fillId="0" borderId="0" xfId="5" applyFont="1" applyFill="1" applyBorder="1">
      <alignment vertical="center"/>
    </xf>
    <xf numFmtId="0" fontId="26" fillId="8" borderId="0" xfId="11" applyFont="1" applyFill="1" applyBorder="1" applyAlignment="1">
      <alignment horizontal="left" vertical="center" wrapText="1" indent="1"/>
    </xf>
    <xf numFmtId="0" fontId="32" fillId="8" borderId="0" xfId="11" applyFont="1" applyFill="1" applyBorder="1" applyAlignment="1">
      <alignment horizontal="left" vertical="top" wrapText="1" indent="1"/>
    </xf>
    <xf numFmtId="0" fontId="40" fillId="0" borderId="25" xfId="50" applyFont="1" applyBorder="1" applyAlignment="1">
      <alignment horizontal="center" vertical="center" textRotation="90"/>
    </xf>
    <xf numFmtId="0" fontId="40" fillId="0" borderId="21" xfId="50" applyFont="1" applyBorder="1" applyAlignment="1">
      <alignment horizontal="center" vertical="center" textRotation="90"/>
    </xf>
    <xf numFmtId="0" fontId="40" fillId="0" borderId="17" xfId="50" applyFont="1" applyBorder="1" applyAlignment="1">
      <alignment horizontal="center" vertical="center" textRotation="90"/>
    </xf>
    <xf numFmtId="0" fontId="41" fillId="0" borderId="22" xfId="50" applyFont="1" applyBorder="1" applyAlignment="1">
      <alignment horizontal="center" vertical="center" wrapText="1"/>
    </xf>
    <xf numFmtId="0" fontId="42" fillId="0" borderId="25" xfId="50" applyFont="1" applyBorder="1" applyAlignment="1">
      <alignment horizontal="center" vertical="center" textRotation="90"/>
    </xf>
    <xf numFmtId="0" fontId="42" fillId="0" borderId="17" xfId="50" applyFont="1" applyBorder="1" applyAlignment="1">
      <alignment horizontal="center" vertical="center" textRotation="90"/>
    </xf>
    <xf numFmtId="0" fontId="45" fillId="0" borderId="0" xfId="50" applyFont="1" applyAlignment="1">
      <alignment horizontal="center"/>
    </xf>
    <xf numFmtId="0" fontId="41" fillId="0" borderId="30" xfId="50" applyFont="1" applyBorder="1" applyAlignment="1">
      <alignment horizontal="center" vertical="center" wrapText="1"/>
    </xf>
    <xf numFmtId="0" fontId="41" fillId="0" borderId="21" xfId="50" applyFont="1" applyBorder="1" applyAlignment="1">
      <alignment horizontal="center" vertical="center" wrapText="1"/>
    </xf>
    <xf numFmtId="0" fontId="41" fillId="0" borderId="28" xfId="50" applyFont="1" applyBorder="1" applyAlignment="1">
      <alignment horizontal="center" vertical="center" wrapText="1"/>
    </xf>
    <xf numFmtId="0" fontId="41" fillId="0" borderId="17" xfId="50" applyFont="1" applyBorder="1" applyAlignment="1">
      <alignment horizontal="center" vertical="center" wrapText="1"/>
    </xf>
    <xf numFmtId="0" fontId="41" fillId="0" borderId="18" xfId="50" applyFont="1" applyBorder="1" applyAlignment="1">
      <alignment horizontal="center" vertical="center" wrapText="1"/>
    </xf>
    <xf numFmtId="0" fontId="44" fillId="0" borderId="33" xfId="50" applyFont="1" applyBorder="1" applyAlignment="1">
      <alignment horizontal="center" vertical="center"/>
    </xf>
    <xf numFmtId="0" fontId="44" fillId="0" borderId="32" xfId="50" applyFont="1" applyBorder="1" applyAlignment="1">
      <alignment horizontal="center" vertic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7" fillId="0" borderId="39" xfId="50" applyFont="1" applyFill="1" applyBorder="1" applyAlignment="1">
      <alignment horizontal="center" vertical="center" wrapText="1"/>
    </xf>
    <xf numFmtId="0" fontId="47" fillId="0" borderId="40" xfId="50" applyFont="1" applyFill="1" applyBorder="1" applyAlignment="1">
      <alignment horizontal="center" vertical="center" wrapText="1"/>
    </xf>
    <xf numFmtId="0" fontId="47" fillId="0" borderId="41" xfId="50" applyFont="1" applyFill="1" applyBorder="1" applyAlignment="1">
      <alignment horizontal="center" vertical="center" wrapText="1"/>
    </xf>
  </cellXfs>
  <cellStyles count="51">
    <cellStyle name="20% — акцент1" xfId="29" builtinId="30" customBuiltin="1"/>
    <cellStyle name="20% — акцент2" xfId="32" builtinId="34" customBuiltin="1"/>
    <cellStyle name="20% — акцент3" xfId="36" builtinId="38" customBuiltin="1"/>
    <cellStyle name="20% — акцент4" xfId="40" builtinId="42" customBuiltin="1"/>
    <cellStyle name="20% — акцент5" xfId="43" builtinId="46" customBuiltin="1"/>
    <cellStyle name="20% — акцент6" xfId="47" builtinId="50" customBuiltin="1"/>
    <cellStyle name="40% — акцент1" xfId="1" builtinId="31" customBuiltin="1"/>
    <cellStyle name="40% — акцент2" xfId="33" builtinId="35" customBuiltin="1"/>
    <cellStyle name="40% — акцент3" xfId="37" builtinId="39" customBuiltin="1"/>
    <cellStyle name="40% — акцент4" xfId="41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8" builtinId="40" customBuiltin="1"/>
    <cellStyle name="60% — акцент4" xfId="42" builtinId="44" customBuiltin="1"/>
    <cellStyle name="60% — акцент5" xfId="45" builtinId="48" customBuiltin="1"/>
    <cellStyle name="60% — акцент6" xfId="49" builtinId="52" customBuiltin="1"/>
    <cellStyle name="Акцент1" xfId="3" builtinId="29" customBuiltin="1"/>
    <cellStyle name="Акцент2" xfId="31" builtinId="33" customBuiltin="1"/>
    <cellStyle name="Акцент3" xfId="35" builtinId="37" customBuiltin="1"/>
    <cellStyle name="Акцент4" xfId="39" builtinId="41" customBuiltin="1"/>
    <cellStyle name="Акцент5" xfId="4" builtinId="45" customBuiltin="1"/>
    <cellStyle name="Акцент6" xfId="46" builtinId="49" customBuiltin="1"/>
    <cellStyle name="Ввод " xfId="20" builtinId="20" customBuiltin="1"/>
    <cellStyle name="Вывод" xfId="21" builtinId="21" customBuiltin="1"/>
    <cellStyle name="Вычисление" xfId="22" builtinId="22" customBuiltin="1"/>
    <cellStyle name="Денежный" xfId="8" builtinId="4" customBuiltin="1"/>
    <cellStyle name="Денежный [0]" xfId="9" builtinId="7" customBuiltin="1"/>
    <cellStyle name="День" xfId="12" xr:uid="{00000000-0005-0000-0000-00001D000000}"/>
    <cellStyle name="Заголовок 1" xfId="2" builtinId="16" customBuiltin="1"/>
    <cellStyle name="Заголовок 2" xfId="15" builtinId="17" customBuiltin="1"/>
    <cellStyle name="Заголовок 3" xfId="16" builtinId="18" customBuiltin="1"/>
    <cellStyle name="Заголовок 4" xfId="11" builtinId="19" customBuiltin="1"/>
    <cellStyle name="Запись параметров" xfId="14" xr:uid="{00000000-0005-0000-0000-000022000000}"/>
    <cellStyle name="Итог" xfId="28" builtinId="25" customBuiltin="1"/>
    <cellStyle name="Контрольная ячейка" xfId="24" builtinId="23" customBuiltin="1"/>
    <cellStyle name="Название" xfId="5" builtinId="15" customBuiltin="1"/>
    <cellStyle name="Нейтральный" xfId="19" builtinId="28" customBuiltin="1"/>
    <cellStyle name="Обычный" xfId="0" builtinId="0" customBuiltin="1"/>
    <cellStyle name="Обычный 2" xfId="50" xr:uid="{00000000-0005-0000-0000-000028000000}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0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6" builtinId="3" customBuiltin="1"/>
    <cellStyle name="Финансовый [0]" xfId="7" builtinId="6" customBuiltin="1"/>
    <cellStyle name="Хороший" xfId="17" builtinId="26" customBuiltin="1"/>
    <cellStyle name="Чередующиеся строки" xfId="13" xr:uid="{00000000-0005-0000-0000-000032000000}"/>
  </cellStyles>
  <dxfs count="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zoomScaleNormal="100" workbookViewId="0">
      <selection activeCell="L8" sqref="L8"/>
    </sheetView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2" customWidth="1"/>
    <col min="10" max="10" width="8.6640625" style="2" customWidth="1"/>
    <col min="11" max="11" width="13" style="2" customWidth="1"/>
    <col min="12" max="12" width="16" style="2" customWidth="1"/>
    <col min="13" max="13" width="1.6640625" style="2" customWidth="1"/>
    <col min="14" max="16384" width="8.88671875" style="2"/>
  </cols>
  <sheetData>
    <row r="1" spans="1:12" ht="9" customHeight="1">
      <c r="I1" s="2" t="s">
        <v>1</v>
      </c>
    </row>
    <row r="2" spans="1:12" ht="100.5" customHeight="1">
      <c r="B2" s="70" t="str">
        <f>"Январь "&amp;ГодКалендаря</f>
        <v>Январь 2025</v>
      </c>
      <c r="C2" s="70"/>
      <c r="D2" s="70"/>
      <c r="E2" s="3"/>
      <c r="F2" s="3"/>
      <c r="G2" s="3"/>
      <c r="H2" s="4"/>
    </row>
    <row r="3" spans="1:12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  <c r="K3" s="73" t="s">
        <v>2</v>
      </c>
      <c r="L3" s="73"/>
    </row>
    <row r="4" spans="1:12" s="8" customFormat="1" ht="19.5" customHeight="1">
      <c r="A4" s="7"/>
      <c r="B4" s="21">
        <f t="array" ref="B4:H4">ДниИНедели+DATE(ГодКалендаря,1,1)-WEEKDAY(DATE(ГодКалендаря,1,1),(НачалоНедели="Понедельник")+1)+1</f>
        <v>45656</v>
      </c>
      <c r="C4" s="21">
        <v>45657</v>
      </c>
      <c r="D4" s="21">
        <v>45658</v>
      </c>
      <c r="E4" s="21">
        <v>45659</v>
      </c>
      <c r="F4" s="21">
        <v>45660</v>
      </c>
      <c r="G4" s="21">
        <v>45661</v>
      </c>
      <c r="H4" s="21">
        <v>45662</v>
      </c>
      <c r="K4" s="9" t="s">
        <v>3</v>
      </c>
      <c r="L4" s="10" t="s">
        <v>4</v>
      </c>
    </row>
    <row r="5" spans="1:12" s="13" customFormat="1" ht="48" customHeight="1">
      <c r="A5" s="11"/>
      <c r="B5" s="12"/>
      <c r="C5" s="12"/>
      <c r="D5" s="12"/>
      <c r="E5" s="12"/>
      <c r="F5" s="12"/>
      <c r="G5" s="12"/>
      <c r="H5" s="12"/>
      <c r="K5" s="14">
        <v>2025</v>
      </c>
      <c r="L5" s="15" t="s">
        <v>5</v>
      </c>
    </row>
    <row r="6" spans="1:12" s="8" customFormat="1" ht="19.5" customHeight="1">
      <c r="A6" s="7"/>
      <c r="B6" s="22">
        <f t="array" ref="B6:H6">ДниИНедели+DATE(ГодКалендаря,1,1)-WEEKDAY(DATE(ГодКалендаря,1,1),(НачалоНедели="Понедельник")+1)+8</f>
        <v>45663</v>
      </c>
      <c r="C6" s="22">
        <v>45664</v>
      </c>
      <c r="D6" s="22">
        <v>45665</v>
      </c>
      <c r="E6" s="22">
        <v>45666</v>
      </c>
      <c r="F6" s="22">
        <v>45667</v>
      </c>
      <c r="G6" s="22">
        <v>45668</v>
      </c>
      <c r="H6" s="22">
        <v>45669</v>
      </c>
    </row>
    <row r="7" spans="1:12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12" s="8" customFormat="1" ht="19.5" customHeight="1">
      <c r="A8" s="7"/>
      <c r="B8" s="21">
        <f t="array" ref="B8:H8">ДниИНедели+DATE(ГодКалендаря,1,1)-WEEKDAY(DATE(ГодКалендаря,1,1),(НачалоНедели="Понедельник")+1)+15</f>
        <v>45670</v>
      </c>
      <c r="C8" s="21">
        <v>45671</v>
      </c>
      <c r="D8" s="21">
        <v>45672</v>
      </c>
      <c r="E8" s="21">
        <v>45673</v>
      </c>
      <c r="F8" s="21">
        <v>45674</v>
      </c>
      <c r="G8" s="21">
        <v>45675</v>
      </c>
      <c r="H8" s="21">
        <v>45676</v>
      </c>
    </row>
    <row r="9" spans="1:12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12" s="8" customFormat="1" ht="19.5" customHeight="1">
      <c r="A10" s="7"/>
      <c r="B10" s="22">
        <f t="array" ref="B10:H10">ДниИНедели+DATE(ГодКалендаря,1,1)-WEEKDAY(DATE(ГодКалендаря,1,1),(НачалоНедели="Понедельник")+1)+22</f>
        <v>45677</v>
      </c>
      <c r="C10" s="22">
        <v>45678</v>
      </c>
      <c r="D10" s="22">
        <v>45679</v>
      </c>
      <c r="E10" s="22">
        <v>45680</v>
      </c>
      <c r="F10" s="22">
        <v>45681</v>
      </c>
      <c r="G10" s="22">
        <v>45682</v>
      </c>
      <c r="H10" s="22">
        <v>45683</v>
      </c>
    </row>
    <row r="11" spans="1:12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12" s="8" customFormat="1" ht="19.5" customHeight="1">
      <c r="A12" s="7"/>
      <c r="B12" s="21">
        <f t="array" ref="B12:H12">ДниИНедели+DATE(ГодКалендаря,1,1)-WEEKDAY(DATE(ГодКалендаря,1,1),(НачалоНедели="Понедельник")+1)+29</f>
        <v>45684</v>
      </c>
      <c r="C12" s="21">
        <v>45685</v>
      </c>
      <c r="D12" s="21">
        <v>45686</v>
      </c>
      <c r="E12" s="21">
        <v>45687</v>
      </c>
      <c r="F12" s="21">
        <v>45688</v>
      </c>
      <c r="G12" s="21">
        <v>45689</v>
      </c>
      <c r="H12" s="21">
        <v>45690</v>
      </c>
    </row>
    <row r="13" spans="1:12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12" s="8" customFormat="1" ht="19.5" customHeight="1">
      <c r="A14" s="7"/>
      <c r="B14" s="22">
        <f t="array" ref="B14:C14">ДниИНедели+DATE(ГодКалендаря,1,1)-WEEKDAY(DATE(ГодКалендаря,1,1),(НачалоНедели="Понедельник")+1)+36</f>
        <v>45691</v>
      </c>
      <c r="C14" s="22">
        <v>45692</v>
      </c>
      <c r="D14" s="71" t="s">
        <v>0</v>
      </c>
      <c r="E14" s="71"/>
      <c r="F14" s="71"/>
      <c r="G14" s="71"/>
      <c r="H14" s="71"/>
    </row>
    <row r="15" spans="1:12" s="13" customFormat="1" ht="48" customHeight="1">
      <c r="A15" s="11"/>
      <c r="B15" s="16"/>
      <c r="C15" s="16"/>
      <c r="D15" s="72"/>
      <c r="E15" s="72"/>
      <c r="F15" s="72"/>
      <c r="G15" s="72"/>
      <c r="H15" s="72"/>
    </row>
  </sheetData>
  <mergeCells count="4">
    <mergeCell ref="B2:D2"/>
    <mergeCell ref="D14:H14"/>
    <mergeCell ref="D15:H15"/>
    <mergeCell ref="K3:L3"/>
  </mergeCells>
  <phoneticPr fontId="3" type="noConversion"/>
  <conditionalFormatting sqref="B12:H12 B14:C14">
    <cfRule type="expression" dxfId="15" priority="24">
      <formula>AND(DAY(B12)&gt;=1,DAY(B12)&lt;=15)</formula>
    </cfRule>
  </conditionalFormatting>
  <conditionalFormatting sqref="B4:G4">
    <cfRule type="expression" dxfId="14" priority="23">
      <formula>DAY(B4)&gt;8</formula>
    </cfRule>
  </conditionalFormatting>
  <dataValidations count="13">
    <dataValidation type="list" errorStyle="warning" allowBlank="1" showInputMessage="1" showErrorMessage="1" error="Выберите день из списка. Нажмите кнопку «Отмена», а затем клавиши ALT+СТРЕЛКА ВНИЗ, чтобы выбрать день в раскрывающемся списке" prompt="Выберите первый день недели в этой ячейке. Нажмите клавиши ALT+СТРЕЛКА ВНИЗ, чтобы открыть список, и используйте клавиши СТРЕЛКА ВНИЗ и ВВОД для выбора нужного варианта" sqref="L5" xr:uid="{00000000-0002-0000-0000-000000000000}">
      <formula1>"воскресенье, понедельник"</formula1>
    </dataValidation>
    <dataValidation allowBlank="1" showInputMessage="1" showErrorMessage="1" prompt="Создавайте специальный календарь на месяц в этой книге. Укажите год и первый день недели для всех месяцев на этом листе «Январь». Каждый месяц представлен на отдельном листе." sqref="A1" xr:uid="{00000000-0002-0000-0000-000001000000}"/>
    <dataValidation allowBlank="1" showInputMessage="1" showErrorMessage="1" prompt="Введите год в ячейке ниже" sqref="K4" xr:uid="{00000000-0002-0000-0000-000002000000}"/>
    <dataValidation allowBlank="1" showInputMessage="1" showErrorMessage="1" prompt="Выберите первый день недели в ячейке ниже" sqref="L4" xr:uid="{00000000-0002-0000-0000-000003000000}"/>
    <dataValidation allowBlank="1" showInputMessage="1" showErrorMessage="1" prompt="Введите год в этой ячейке" sqref="K5" xr:uid="{00000000-0002-0000-0000-000004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ведите новый день недели в ячейке L5 на этом листе." sqref="B3" xr:uid="{00000000-0002-0000-0000-000005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000-000006000000}"/>
    <dataValidation allowBlank="1" showInputMessage="1" showErrorMessage="1" prompt="Год в этой ячейке автоматически обновляется в соответствии с годом, введенным в ячейке K5. В календаре ниже представлены даты предыдущего и следующего месяца с более светлым оттенком шрифта." sqref="B2:D2" xr:uid="{00000000-0002-0000-0000-000007000000}"/>
    <dataValidation allowBlank="1" showInputMessage="1" showErrorMessage="1" prompt="Автоматически определяемый день недели" sqref="C3:H3" xr:uid="{00000000-0002-0000-0000-000008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000-000009000000}"/>
    <dataValidation allowBlank="1" showInputMessage="1" prompt="Введите заметки на месяц в этой ячейке." sqref="D15:H15" xr:uid="{00000000-0002-0000-0000-00000A000000}"/>
    <dataValidation allowBlank="1" showInputMessage="1" prompt="Введите заметки на месяц в ячейке ниже." sqref="D14:H14" xr:uid="{00000000-0002-0000-0000-00000B000000}"/>
    <dataValidation allowBlank="1" showInputMessage="1" showErrorMessage="1" prompt="Введите год и выберите первый день календаря в ячейках ниже. Эти ячейки с параметрами календаря не печатаются" sqref="K3" xr:uid="{00000000-0002-0000-0000-00000C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23"/>
  <sheetViews>
    <sheetView zoomScale="70" zoomScaleNormal="70" zoomScaleSheetLayoutView="55" workbookViewId="0">
      <selection activeCell="C5" sqref="C5:O5"/>
    </sheetView>
  </sheetViews>
  <sheetFormatPr defaultColWidth="8.6640625" defaultRowHeight="13.8"/>
  <cols>
    <col min="1" max="2" width="5.6640625" style="26" customWidth="1"/>
    <col min="3" max="15" width="21.33203125" style="26" customWidth="1"/>
    <col min="16" max="17" width="5.6640625" style="26" customWidth="1"/>
    <col min="18" max="19" width="18.6640625" style="26" customWidth="1"/>
    <col min="20" max="25" width="18.6640625" style="25" customWidth="1"/>
    <col min="26" max="16384" width="8.6640625" style="25"/>
  </cols>
  <sheetData>
    <row r="1" spans="1:19" ht="14.4" customHeight="1">
      <c r="A1" s="94" t="s">
        <v>50</v>
      </c>
      <c r="B1" s="94"/>
      <c r="C1" s="94"/>
      <c r="D1" s="95" t="s">
        <v>49</v>
      </c>
      <c r="E1" s="95"/>
      <c r="F1" s="95"/>
      <c r="G1" s="95"/>
      <c r="H1" s="95"/>
      <c r="I1" s="95"/>
      <c r="J1" s="95"/>
      <c r="K1" s="95"/>
      <c r="L1" s="95"/>
      <c r="M1" s="95"/>
      <c r="N1" s="43"/>
      <c r="O1" s="34" t="s">
        <v>48</v>
      </c>
      <c r="P1" s="34"/>
      <c r="Q1" s="34"/>
    </row>
    <row r="2" spans="1:19" ht="14.4" customHeight="1">
      <c r="A2" s="94" t="s">
        <v>47</v>
      </c>
      <c r="B2" s="94"/>
      <c r="C2" s="94"/>
      <c r="D2" s="96" t="s">
        <v>46</v>
      </c>
      <c r="E2" s="96"/>
      <c r="F2" s="96"/>
      <c r="G2" s="96"/>
      <c r="H2" s="96"/>
      <c r="I2" s="96"/>
      <c r="J2" s="96"/>
      <c r="K2" s="96"/>
      <c r="L2" s="96"/>
      <c r="M2" s="96"/>
      <c r="N2" s="44"/>
      <c r="O2" s="34" t="s">
        <v>45</v>
      </c>
      <c r="P2" s="34"/>
      <c r="Q2" s="34"/>
    </row>
    <row r="3" spans="1:19" ht="20.7" customHeight="1">
      <c r="A3" s="96" t="s">
        <v>44</v>
      </c>
      <c r="B3" s="96"/>
      <c r="C3" s="96"/>
      <c r="O3" s="34" t="s">
        <v>43</v>
      </c>
      <c r="P3" s="34"/>
      <c r="Q3" s="34"/>
    </row>
    <row r="4" spans="1:19" ht="20.7" customHeight="1">
      <c r="A4" s="44"/>
      <c r="B4" s="44"/>
      <c r="C4" s="44"/>
      <c r="P4" s="42"/>
      <c r="Q4" s="42"/>
    </row>
    <row r="5" spans="1:19" ht="33">
      <c r="C5" s="97" t="s">
        <v>42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</row>
    <row r="6" spans="1:19" ht="22.8">
      <c r="C6" s="86" t="s">
        <v>90</v>
      </c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</row>
    <row r="7" spans="1:19" ht="22.8"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</row>
    <row r="8" spans="1:19" ht="14.4" thickBot="1"/>
    <row r="9" spans="1:19" ht="33.450000000000003" customHeight="1" thickBot="1">
      <c r="A9" s="84" t="s">
        <v>39</v>
      </c>
      <c r="B9" s="84" t="s">
        <v>40</v>
      </c>
      <c r="C9" s="92" t="s">
        <v>51</v>
      </c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84" t="s">
        <v>40</v>
      </c>
      <c r="Q9" s="84" t="s">
        <v>39</v>
      </c>
    </row>
    <row r="10" spans="1:19" s="69" customFormat="1" ht="41.7" customHeight="1" thickBot="1">
      <c r="A10" s="85"/>
      <c r="B10" s="85"/>
      <c r="C10" s="41" t="s">
        <v>52</v>
      </c>
      <c r="D10" s="40" t="s">
        <v>53</v>
      </c>
      <c r="E10" s="40" t="s">
        <v>54</v>
      </c>
      <c r="F10" s="40" t="s">
        <v>55</v>
      </c>
      <c r="G10" s="40" t="s">
        <v>56</v>
      </c>
      <c r="H10" s="40" t="s">
        <v>57</v>
      </c>
      <c r="I10" s="40" t="s">
        <v>58</v>
      </c>
      <c r="J10" s="40" t="s">
        <v>59</v>
      </c>
      <c r="K10" s="40" t="s">
        <v>60</v>
      </c>
      <c r="L10" s="40" t="s">
        <v>61</v>
      </c>
      <c r="M10" s="40" t="s">
        <v>62</v>
      </c>
      <c r="N10" s="40" t="s">
        <v>63</v>
      </c>
      <c r="O10" s="40" t="s">
        <v>64</v>
      </c>
      <c r="P10" s="85"/>
      <c r="Q10" s="85"/>
      <c r="R10" s="56"/>
      <c r="S10" s="56"/>
    </row>
    <row r="11" spans="1:19" ht="6" customHeight="1" thickBot="1">
      <c r="A11" s="30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8"/>
    </row>
    <row r="12" spans="1:19" ht="82.8">
      <c r="A12" s="80" t="s">
        <v>23</v>
      </c>
      <c r="B12" s="87" t="s">
        <v>6</v>
      </c>
      <c r="C12" s="58" t="s">
        <v>108</v>
      </c>
      <c r="D12" s="37"/>
      <c r="E12" s="37"/>
      <c r="F12" s="37" t="s">
        <v>139</v>
      </c>
      <c r="G12" s="37"/>
      <c r="H12" s="37"/>
      <c r="I12" s="53"/>
      <c r="J12" s="37"/>
      <c r="K12" s="37" t="s">
        <v>115</v>
      </c>
      <c r="L12" s="37"/>
      <c r="M12" s="37"/>
      <c r="N12" s="37"/>
      <c r="O12" s="37"/>
      <c r="P12" s="89" t="s">
        <v>6</v>
      </c>
      <c r="Q12" s="80" t="s">
        <v>23</v>
      </c>
    </row>
    <row r="13" spans="1:19">
      <c r="A13" s="81"/>
      <c r="B13" s="88"/>
      <c r="C13" s="59" t="s">
        <v>88</v>
      </c>
      <c r="D13" s="36"/>
      <c r="E13" s="36"/>
      <c r="F13" s="36" t="s">
        <v>65</v>
      </c>
      <c r="G13" s="36"/>
      <c r="H13" s="36"/>
      <c r="I13" s="62"/>
      <c r="J13" s="36"/>
      <c r="K13" s="36" t="s">
        <v>19</v>
      </c>
      <c r="L13" s="36"/>
      <c r="M13" s="36"/>
      <c r="N13" s="36"/>
      <c r="O13" s="36"/>
      <c r="P13" s="83"/>
      <c r="Q13" s="81"/>
    </row>
    <row r="14" spans="1:19" ht="69">
      <c r="A14" s="81"/>
      <c r="B14" s="88" t="s">
        <v>15</v>
      </c>
      <c r="C14" s="58" t="s">
        <v>108</v>
      </c>
      <c r="D14" s="37"/>
      <c r="E14" s="37" t="s">
        <v>135</v>
      </c>
      <c r="F14" s="37" t="s">
        <v>138</v>
      </c>
      <c r="G14" s="37"/>
      <c r="H14" s="37"/>
      <c r="I14" s="53"/>
      <c r="J14" s="37" t="s">
        <v>130</v>
      </c>
      <c r="K14" s="37" t="s">
        <v>115</v>
      </c>
      <c r="L14" s="37"/>
      <c r="M14" s="37"/>
      <c r="N14" s="37"/>
      <c r="O14" s="37"/>
      <c r="P14" s="83" t="s">
        <v>15</v>
      </c>
      <c r="Q14" s="81"/>
    </row>
    <row r="15" spans="1:19">
      <c r="A15" s="81"/>
      <c r="B15" s="88"/>
      <c r="C15" s="59" t="s">
        <v>88</v>
      </c>
      <c r="D15" s="36"/>
      <c r="E15" s="36" t="s">
        <v>21</v>
      </c>
      <c r="F15" s="36" t="s">
        <v>65</v>
      </c>
      <c r="G15" s="36"/>
      <c r="H15" s="36"/>
      <c r="I15" s="62"/>
      <c r="J15" s="36" t="s">
        <v>131</v>
      </c>
      <c r="K15" s="36" t="s">
        <v>19</v>
      </c>
      <c r="L15" s="36"/>
      <c r="M15" s="36"/>
      <c r="N15" s="36"/>
      <c r="O15" s="36"/>
      <c r="P15" s="83"/>
      <c r="Q15" s="81"/>
    </row>
    <row r="16" spans="1:19" ht="82.8">
      <c r="A16" s="81"/>
      <c r="B16" s="88" t="s">
        <v>14</v>
      </c>
      <c r="C16" s="58" t="s">
        <v>143</v>
      </c>
      <c r="D16" s="37" t="s">
        <v>126</v>
      </c>
      <c r="E16" s="37" t="s">
        <v>115</v>
      </c>
      <c r="F16" s="37" t="s">
        <v>141</v>
      </c>
      <c r="G16" s="37" t="s">
        <v>139</v>
      </c>
      <c r="H16" s="37" t="s">
        <v>129</v>
      </c>
      <c r="I16" s="53"/>
      <c r="J16" s="37" t="s">
        <v>130</v>
      </c>
      <c r="K16" s="37" t="s">
        <v>115</v>
      </c>
      <c r="L16" s="37" t="s">
        <v>128</v>
      </c>
      <c r="M16" s="37"/>
      <c r="N16" s="37" t="s">
        <v>125</v>
      </c>
      <c r="O16" s="37" t="s">
        <v>117</v>
      </c>
      <c r="P16" s="83" t="s">
        <v>14</v>
      </c>
      <c r="Q16" s="81"/>
    </row>
    <row r="17" spans="1:18">
      <c r="A17" s="81"/>
      <c r="B17" s="88"/>
      <c r="C17" s="59" t="s">
        <v>9</v>
      </c>
      <c r="D17" s="36" t="s">
        <v>16</v>
      </c>
      <c r="E17" s="36" t="s">
        <v>161</v>
      </c>
      <c r="F17" s="36" t="s">
        <v>22</v>
      </c>
      <c r="G17" s="36" t="s">
        <v>65</v>
      </c>
      <c r="H17" s="36" t="s">
        <v>24</v>
      </c>
      <c r="I17" s="62"/>
      <c r="J17" s="36" t="s">
        <v>131</v>
      </c>
      <c r="K17" s="36" t="s">
        <v>116</v>
      </c>
      <c r="L17" s="36" t="s">
        <v>88</v>
      </c>
      <c r="M17" s="36"/>
      <c r="N17" s="36" t="s">
        <v>12</v>
      </c>
      <c r="O17" s="35" t="s">
        <v>118</v>
      </c>
      <c r="P17" s="83"/>
      <c r="Q17" s="81"/>
    </row>
    <row r="18" spans="1:18" ht="69">
      <c r="A18" s="81"/>
      <c r="B18" s="88" t="s">
        <v>11</v>
      </c>
      <c r="C18" s="58" t="s">
        <v>144</v>
      </c>
      <c r="D18" s="37" t="s">
        <v>115</v>
      </c>
      <c r="E18" s="37" t="s">
        <v>115</v>
      </c>
      <c r="F18" s="37" t="s">
        <v>135</v>
      </c>
      <c r="G18" s="37" t="s">
        <v>138</v>
      </c>
      <c r="H18" s="37" t="s">
        <v>137</v>
      </c>
      <c r="I18" s="53" t="s">
        <v>135</v>
      </c>
      <c r="J18" s="37" t="s">
        <v>132</v>
      </c>
      <c r="K18" s="37"/>
      <c r="L18" s="37" t="s">
        <v>126</v>
      </c>
      <c r="M18" s="37" t="s">
        <v>127</v>
      </c>
      <c r="N18" s="37" t="s">
        <v>123</v>
      </c>
      <c r="O18" s="37" t="s">
        <v>117</v>
      </c>
      <c r="P18" s="83" t="s">
        <v>11</v>
      </c>
      <c r="Q18" s="81"/>
      <c r="R18" s="27"/>
    </row>
    <row r="19" spans="1:18" ht="25.8" customHeight="1">
      <c r="A19" s="81"/>
      <c r="B19" s="88"/>
      <c r="C19" s="59" t="s">
        <v>10</v>
      </c>
      <c r="D19" s="36" t="s">
        <v>161</v>
      </c>
      <c r="E19" s="36" t="s">
        <v>116</v>
      </c>
      <c r="F19" s="36" t="s">
        <v>21</v>
      </c>
      <c r="G19" s="36" t="s">
        <v>65</v>
      </c>
      <c r="H19" s="36" t="s">
        <v>122</v>
      </c>
      <c r="I19" s="62" t="s">
        <v>163</v>
      </c>
      <c r="J19" s="36" t="s">
        <v>164</v>
      </c>
      <c r="K19" s="36"/>
      <c r="L19" s="36" t="s">
        <v>16</v>
      </c>
      <c r="M19" s="36" t="s">
        <v>88</v>
      </c>
      <c r="N19" s="36" t="s">
        <v>124</v>
      </c>
      <c r="O19" s="35" t="s">
        <v>25</v>
      </c>
      <c r="P19" s="83"/>
      <c r="Q19" s="81"/>
    </row>
    <row r="20" spans="1:18" ht="82.8">
      <c r="A20" s="81"/>
      <c r="B20" s="88" t="s">
        <v>8</v>
      </c>
      <c r="C20" s="58"/>
      <c r="D20" s="37"/>
      <c r="E20" s="37"/>
      <c r="F20" s="37"/>
      <c r="G20" s="37" t="s">
        <v>139</v>
      </c>
      <c r="H20" s="37" t="s">
        <v>129</v>
      </c>
      <c r="I20" s="53" t="s">
        <v>126</v>
      </c>
      <c r="J20" s="37"/>
      <c r="K20" s="37"/>
      <c r="L20" s="37" t="s">
        <v>134</v>
      </c>
      <c r="M20" s="37" t="s">
        <v>129</v>
      </c>
      <c r="N20" s="37" t="s">
        <v>123</v>
      </c>
      <c r="O20" s="37" t="s">
        <v>117</v>
      </c>
      <c r="P20" s="83" t="s">
        <v>8</v>
      </c>
      <c r="Q20" s="81"/>
    </row>
    <row r="21" spans="1:18">
      <c r="A21" s="81"/>
      <c r="B21" s="88"/>
      <c r="C21" s="59"/>
      <c r="D21" s="36"/>
      <c r="E21" s="36"/>
      <c r="F21" s="36"/>
      <c r="G21" s="36" t="s">
        <v>140</v>
      </c>
      <c r="H21" s="36" t="s">
        <v>136</v>
      </c>
      <c r="I21" s="62" t="s">
        <v>16</v>
      </c>
      <c r="J21" s="36"/>
      <c r="K21" s="36"/>
      <c r="L21" s="36" t="s">
        <v>70</v>
      </c>
      <c r="M21" s="36" t="s">
        <v>24</v>
      </c>
      <c r="N21" s="36" t="s">
        <v>124</v>
      </c>
      <c r="O21" s="35" t="s">
        <v>25</v>
      </c>
      <c r="P21" s="83"/>
      <c r="Q21" s="81"/>
    </row>
    <row r="22" spans="1:18" ht="41.4">
      <c r="A22" s="81"/>
      <c r="B22" s="88" t="s">
        <v>7</v>
      </c>
      <c r="C22" s="63"/>
      <c r="D22" s="37"/>
      <c r="E22" s="37"/>
      <c r="F22" s="37"/>
      <c r="G22" s="37"/>
      <c r="H22" s="37"/>
      <c r="I22" s="53" t="s">
        <v>129</v>
      </c>
      <c r="J22" s="37"/>
      <c r="K22" s="37"/>
      <c r="L22" s="37"/>
      <c r="M22" s="37" t="s">
        <v>129</v>
      </c>
      <c r="N22" s="65"/>
      <c r="O22" s="37" t="s">
        <v>117</v>
      </c>
      <c r="P22" s="83" t="s">
        <v>7</v>
      </c>
      <c r="Q22" s="81"/>
    </row>
    <row r="23" spans="1:18" ht="14.4" thickBot="1">
      <c r="A23" s="82"/>
      <c r="B23" s="90"/>
      <c r="C23" s="66"/>
      <c r="D23" s="52"/>
      <c r="E23" s="52"/>
      <c r="F23" s="52"/>
      <c r="G23" s="52"/>
      <c r="H23" s="52"/>
      <c r="I23" s="61" t="s">
        <v>136</v>
      </c>
      <c r="J23" s="52"/>
      <c r="K23" s="52"/>
      <c r="L23" s="52"/>
      <c r="M23" s="52" t="s">
        <v>136</v>
      </c>
      <c r="N23" s="67"/>
      <c r="O23" s="38" t="s">
        <v>25</v>
      </c>
      <c r="P23" s="91"/>
      <c r="Q23" s="82"/>
    </row>
  </sheetData>
  <dataConsolidate/>
  <mergeCells count="26">
    <mergeCell ref="Q9:Q10"/>
    <mergeCell ref="A1:C1"/>
    <mergeCell ref="D1:M1"/>
    <mergeCell ref="A2:C2"/>
    <mergeCell ref="D2:M2"/>
    <mergeCell ref="A3:C3"/>
    <mergeCell ref="C5:O5"/>
    <mergeCell ref="C6:O6"/>
    <mergeCell ref="A9:A10"/>
    <mergeCell ref="B9:B10"/>
    <mergeCell ref="C9:O9"/>
    <mergeCell ref="P9:P10"/>
    <mergeCell ref="Q12:Q23"/>
    <mergeCell ref="B14:B15"/>
    <mergeCell ref="P14:P15"/>
    <mergeCell ref="B16:B17"/>
    <mergeCell ref="P16:P17"/>
    <mergeCell ref="A12:A23"/>
    <mergeCell ref="B12:B13"/>
    <mergeCell ref="P12:P13"/>
    <mergeCell ref="B18:B19"/>
    <mergeCell ref="P18:P19"/>
    <mergeCell ref="B20:B21"/>
    <mergeCell ref="P20:P21"/>
    <mergeCell ref="B22:B23"/>
    <mergeCell ref="P22:P23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23"/>
  <sheetViews>
    <sheetView zoomScale="70" zoomScaleNormal="70" zoomScaleSheetLayoutView="55" workbookViewId="0">
      <selection activeCell="C5" sqref="C5:M5"/>
    </sheetView>
  </sheetViews>
  <sheetFormatPr defaultColWidth="8.6640625" defaultRowHeight="13.8"/>
  <cols>
    <col min="1" max="2" width="5.6640625" style="26" customWidth="1"/>
    <col min="3" max="3" width="23.109375" style="26" customWidth="1"/>
    <col min="4" max="7" width="21.33203125" style="26" customWidth="1"/>
    <col min="8" max="8" width="22" style="56" customWidth="1"/>
    <col min="9" max="9" width="22.44140625" style="56" customWidth="1"/>
    <col min="10" max="11" width="21.33203125" style="26" customWidth="1"/>
    <col min="12" max="12" width="23" style="26" customWidth="1"/>
    <col min="13" max="13" width="21.33203125" style="26" customWidth="1"/>
    <col min="14" max="15" width="5.6640625" style="26" customWidth="1"/>
    <col min="16" max="17" width="18.6640625" style="26" customWidth="1"/>
    <col min="18" max="23" width="18.6640625" style="25" customWidth="1"/>
    <col min="24" max="16384" width="8.6640625" style="25"/>
  </cols>
  <sheetData>
    <row r="1" spans="1:17" ht="14.4" customHeight="1">
      <c r="A1" s="94" t="s">
        <v>50</v>
      </c>
      <c r="B1" s="94"/>
      <c r="C1" s="94"/>
      <c r="D1" s="95" t="s">
        <v>49</v>
      </c>
      <c r="E1" s="95"/>
      <c r="F1" s="95"/>
      <c r="G1" s="95"/>
      <c r="H1" s="95"/>
      <c r="I1" s="95"/>
      <c r="J1" s="95"/>
      <c r="K1" s="95"/>
      <c r="L1" s="47"/>
      <c r="M1" s="34" t="s">
        <v>48</v>
      </c>
      <c r="N1" s="34"/>
      <c r="O1" s="34"/>
    </row>
    <row r="2" spans="1:17" ht="14.4" customHeight="1">
      <c r="A2" s="94" t="s">
        <v>47</v>
      </c>
      <c r="B2" s="94"/>
      <c r="C2" s="94"/>
      <c r="D2" s="96" t="s">
        <v>46</v>
      </c>
      <c r="E2" s="96"/>
      <c r="F2" s="96"/>
      <c r="G2" s="96"/>
      <c r="H2" s="96"/>
      <c r="I2" s="96"/>
      <c r="J2" s="96"/>
      <c r="K2" s="96"/>
      <c r="L2" s="48"/>
      <c r="M2" s="34" t="s">
        <v>45</v>
      </c>
      <c r="N2" s="34"/>
      <c r="O2" s="34"/>
    </row>
    <row r="3" spans="1:17" ht="20.7" customHeight="1">
      <c r="A3" s="96" t="s">
        <v>44</v>
      </c>
      <c r="B3" s="96"/>
      <c r="C3" s="96"/>
      <c r="M3" s="34" t="s">
        <v>43</v>
      </c>
      <c r="N3" s="34"/>
      <c r="O3" s="34"/>
    </row>
    <row r="4" spans="1:17" ht="20.7" customHeight="1">
      <c r="A4" s="48"/>
      <c r="B4" s="48"/>
      <c r="C4" s="48"/>
      <c r="N4" s="46"/>
      <c r="O4" s="46"/>
    </row>
    <row r="5" spans="1:17" ht="33">
      <c r="C5" s="97" t="s">
        <v>42</v>
      </c>
      <c r="D5" s="97"/>
      <c r="E5" s="97"/>
      <c r="F5" s="97"/>
      <c r="G5" s="97"/>
      <c r="H5" s="97"/>
      <c r="I5" s="97"/>
      <c r="J5" s="97"/>
      <c r="K5" s="97"/>
      <c r="L5" s="97"/>
      <c r="M5" s="97"/>
    </row>
    <row r="6" spans="1:17" ht="22.8">
      <c r="C6" s="86" t="s">
        <v>90</v>
      </c>
      <c r="D6" s="86"/>
      <c r="E6" s="86"/>
      <c r="F6" s="86"/>
      <c r="G6" s="86"/>
      <c r="H6" s="86"/>
      <c r="I6" s="86"/>
      <c r="J6" s="86"/>
      <c r="K6" s="86"/>
      <c r="L6" s="86"/>
      <c r="M6" s="86"/>
    </row>
    <row r="7" spans="1:17" ht="22.8">
      <c r="E7" s="49"/>
      <c r="F7" s="49"/>
      <c r="G7" s="49"/>
      <c r="H7" s="57"/>
      <c r="I7" s="57"/>
      <c r="J7" s="49"/>
      <c r="K7" s="49"/>
      <c r="L7" s="49"/>
      <c r="M7" s="49"/>
    </row>
    <row r="8" spans="1:17" ht="14.4" thickBot="1"/>
    <row r="9" spans="1:17" ht="33.450000000000003" customHeight="1" thickBot="1">
      <c r="A9" s="84" t="s">
        <v>39</v>
      </c>
      <c r="B9" s="84" t="s">
        <v>40</v>
      </c>
      <c r="C9" s="92" t="s">
        <v>82</v>
      </c>
      <c r="D9" s="93"/>
      <c r="E9" s="93"/>
      <c r="F9" s="93"/>
      <c r="G9" s="93"/>
      <c r="H9" s="93"/>
      <c r="I9" s="93"/>
      <c r="J9" s="93"/>
      <c r="K9" s="93"/>
      <c r="L9" s="93"/>
      <c r="M9" s="93"/>
      <c r="N9" s="84" t="s">
        <v>40</v>
      </c>
      <c r="O9" s="84" t="s">
        <v>39</v>
      </c>
    </row>
    <row r="10" spans="1:17" s="69" customFormat="1" ht="41.7" customHeight="1" thickBot="1">
      <c r="A10" s="85"/>
      <c r="B10" s="85"/>
      <c r="C10" s="41" t="s">
        <v>81</v>
      </c>
      <c r="D10" s="40" t="s">
        <v>80</v>
      </c>
      <c r="E10" s="40" t="s">
        <v>79</v>
      </c>
      <c r="F10" s="40" t="s">
        <v>78</v>
      </c>
      <c r="G10" s="40" t="s">
        <v>77</v>
      </c>
      <c r="H10" s="40" t="s">
        <v>76</v>
      </c>
      <c r="I10" s="40" t="s">
        <v>75</v>
      </c>
      <c r="J10" s="40" t="s">
        <v>74</v>
      </c>
      <c r="K10" s="40" t="s">
        <v>73</v>
      </c>
      <c r="L10" s="40" t="s">
        <v>72</v>
      </c>
      <c r="M10" s="40" t="s">
        <v>71</v>
      </c>
      <c r="N10" s="85"/>
      <c r="O10" s="85"/>
      <c r="P10" s="56"/>
      <c r="Q10" s="56"/>
    </row>
    <row r="11" spans="1:17" ht="6" customHeight="1" thickBot="1">
      <c r="A11" s="30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8"/>
    </row>
    <row r="12" spans="1:17" ht="27.6">
      <c r="A12" s="80" t="s">
        <v>23</v>
      </c>
      <c r="B12" s="87" t="s">
        <v>6</v>
      </c>
      <c r="C12" s="58"/>
      <c r="D12" s="37"/>
      <c r="E12" s="37"/>
      <c r="F12" s="37" t="s">
        <v>115</v>
      </c>
      <c r="G12" s="37"/>
      <c r="H12" s="37"/>
      <c r="I12" s="53"/>
      <c r="J12" s="37"/>
      <c r="K12" s="37"/>
      <c r="L12" s="37"/>
      <c r="M12" s="37"/>
      <c r="N12" s="89" t="s">
        <v>6</v>
      </c>
      <c r="O12" s="80" t="s">
        <v>23</v>
      </c>
    </row>
    <row r="13" spans="1:17">
      <c r="A13" s="81"/>
      <c r="B13" s="88"/>
      <c r="C13" s="60"/>
      <c r="D13" s="35"/>
      <c r="E13" s="35"/>
      <c r="F13" s="35" t="s">
        <v>19</v>
      </c>
      <c r="G13" s="35"/>
      <c r="H13" s="35"/>
      <c r="I13" s="54"/>
      <c r="J13" s="35"/>
      <c r="K13" s="35"/>
      <c r="L13" s="35"/>
      <c r="M13" s="35"/>
      <c r="N13" s="83"/>
      <c r="O13" s="81"/>
    </row>
    <row r="14" spans="1:17" ht="41.4">
      <c r="A14" s="81"/>
      <c r="B14" s="88" t="s">
        <v>15</v>
      </c>
      <c r="C14" s="58"/>
      <c r="D14" s="37"/>
      <c r="E14" s="37"/>
      <c r="F14" s="37" t="s">
        <v>115</v>
      </c>
      <c r="G14" s="37"/>
      <c r="H14" s="37"/>
      <c r="I14" s="53"/>
      <c r="J14" s="37"/>
      <c r="K14" s="37" t="s">
        <v>104</v>
      </c>
      <c r="L14" s="37" t="s">
        <v>103</v>
      </c>
      <c r="M14" s="37"/>
      <c r="N14" s="83" t="s">
        <v>15</v>
      </c>
      <c r="O14" s="81"/>
    </row>
    <row r="15" spans="1:17">
      <c r="A15" s="81"/>
      <c r="B15" s="88"/>
      <c r="C15" s="60"/>
      <c r="D15" s="35"/>
      <c r="E15" s="35"/>
      <c r="F15" s="35" t="s">
        <v>19</v>
      </c>
      <c r="G15" s="35"/>
      <c r="H15" s="35"/>
      <c r="I15" s="54"/>
      <c r="J15" s="35"/>
      <c r="K15" s="36" t="s">
        <v>165</v>
      </c>
      <c r="L15" s="35" t="s">
        <v>69</v>
      </c>
      <c r="M15" s="35"/>
      <c r="N15" s="83"/>
      <c r="O15" s="81"/>
    </row>
    <row r="16" spans="1:17" ht="41.4">
      <c r="A16" s="81"/>
      <c r="B16" s="88" t="s">
        <v>14</v>
      </c>
      <c r="C16" s="58"/>
      <c r="D16" s="37" t="s">
        <v>117</v>
      </c>
      <c r="E16" s="37" t="s">
        <v>117</v>
      </c>
      <c r="F16" s="37" t="s">
        <v>115</v>
      </c>
      <c r="G16" s="37"/>
      <c r="H16" s="37"/>
      <c r="I16" s="53" t="s">
        <v>109</v>
      </c>
      <c r="J16" s="37"/>
      <c r="K16" s="37" t="s">
        <v>104</v>
      </c>
      <c r="L16" s="37" t="s">
        <v>103</v>
      </c>
      <c r="M16" s="37" t="s">
        <v>102</v>
      </c>
      <c r="N16" s="83" t="s">
        <v>14</v>
      </c>
      <c r="O16" s="81"/>
    </row>
    <row r="17" spans="1:16">
      <c r="A17" s="81"/>
      <c r="B17" s="88"/>
      <c r="C17" s="60"/>
      <c r="D17" s="35" t="s">
        <v>118</v>
      </c>
      <c r="E17" s="35" t="s">
        <v>118</v>
      </c>
      <c r="F17" s="35" t="s">
        <v>116</v>
      </c>
      <c r="G17" s="35"/>
      <c r="H17" s="35"/>
      <c r="I17" s="54" t="s">
        <v>26</v>
      </c>
      <c r="J17" s="36"/>
      <c r="K17" s="35" t="s">
        <v>165</v>
      </c>
      <c r="L17" s="35" t="s">
        <v>69</v>
      </c>
      <c r="M17" s="35" t="s">
        <v>67</v>
      </c>
      <c r="N17" s="83"/>
      <c r="O17" s="81"/>
    </row>
    <row r="18" spans="1:16" ht="96.6">
      <c r="A18" s="81"/>
      <c r="B18" s="88" t="s">
        <v>11</v>
      </c>
      <c r="C18" s="58" t="s">
        <v>120</v>
      </c>
      <c r="D18" s="37" t="s">
        <v>117</v>
      </c>
      <c r="E18" s="37" t="s">
        <v>117</v>
      </c>
      <c r="F18" s="37"/>
      <c r="G18" s="37"/>
      <c r="H18" s="37" t="s">
        <v>112</v>
      </c>
      <c r="I18" s="53" t="s">
        <v>111</v>
      </c>
      <c r="J18" s="37" t="s">
        <v>106</v>
      </c>
      <c r="K18" s="37" t="s">
        <v>105</v>
      </c>
      <c r="L18" s="37"/>
      <c r="M18" s="37" t="s">
        <v>102</v>
      </c>
      <c r="N18" s="83" t="s">
        <v>11</v>
      </c>
      <c r="O18" s="81"/>
      <c r="P18" s="27"/>
    </row>
    <row r="19" spans="1:16">
      <c r="A19" s="81"/>
      <c r="B19" s="88"/>
      <c r="C19" s="60" t="s">
        <v>121</v>
      </c>
      <c r="D19" s="35" t="s">
        <v>119</v>
      </c>
      <c r="E19" s="35" t="s">
        <v>25</v>
      </c>
      <c r="F19" s="35"/>
      <c r="G19" s="35"/>
      <c r="H19" s="35" t="s">
        <v>113</v>
      </c>
      <c r="I19" s="54" t="s">
        <v>69</v>
      </c>
      <c r="J19" s="35" t="s">
        <v>70</v>
      </c>
      <c r="K19" s="35" t="s">
        <v>66</v>
      </c>
      <c r="L19" s="35"/>
      <c r="M19" s="35" t="s">
        <v>67</v>
      </c>
      <c r="N19" s="83"/>
      <c r="O19" s="81"/>
    </row>
    <row r="20" spans="1:16" ht="82.8">
      <c r="A20" s="81"/>
      <c r="B20" s="88" t="s">
        <v>8</v>
      </c>
      <c r="C20" s="58" t="s">
        <v>94</v>
      </c>
      <c r="D20" s="37" t="s">
        <v>117</v>
      </c>
      <c r="E20" s="37" t="s">
        <v>117</v>
      </c>
      <c r="F20" s="37"/>
      <c r="G20" s="37" t="s">
        <v>114</v>
      </c>
      <c r="H20" s="37" t="s">
        <v>112</v>
      </c>
      <c r="I20" s="53" t="s">
        <v>110</v>
      </c>
      <c r="J20" s="37" t="s">
        <v>133</v>
      </c>
      <c r="K20" s="37"/>
      <c r="L20" s="37"/>
      <c r="M20" s="37" t="s">
        <v>102</v>
      </c>
      <c r="N20" s="83" t="s">
        <v>8</v>
      </c>
      <c r="O20" s="81"/>
    </row>
    <row r="21" spans="1:16">
      <c r="A21" s="81"/>
      <c r="B21" s="88"/>
      <c r="C21" s="60" t="s">
        <v>26</v>
      </c>
      <c r="D21" s="35" t="s">
        <v>119</v>
      </c>
      <c r="E21" s="35" t="s">
        <v>25</v>
      </c>
      <c r="F21" s="35"/>
      <c r="G21" s="35" t="s">
        <v>69</v>
      </c>
      <c r="H21" s="35" t="s">
        <v>113</v>
      </c>
      <c r="I21" s="54" t="s">
        <v>9</v>
      </c>
      <c r="J21" s="35" t="s">
        <v>164</v>
      </c>
      <c r="K21" s="35"/>
      <c r="L21" s="35"/>
      <c r="M21" s="35" t="s">
        <v>67</v>
      </c>
      <c r="N21" s="83"/>
      <c r="O21" s="81"/>
    </row>
    <row r="22" spans="1:16" ht="82.8">
      <c r="A22" s="81"/>
      <c r="B22" s="88" t="s">
        <v>7</v>
      </c>
      <c r="C22" s="63" t="s">
        <v>159</v>
      </c>
      <c r="D22" s="37" t="s">
        <v>117</v>
      </c>
      <c r="E22" s="37" t="s">
        <v>117</v>
      </c>
      <c r="F22" s="37"/>
      <c r="G22" s="37" t="s">
        <v>114</v>
      </c>
      <c r="H22" s="37" t="s">
        <v>112</v>
      </c>
      <c r="I22" s="53" t="s">
        <v>108</v>
      </c>
      <c r="J22" s="37" t="s">
        <v>133</v>
      </c>
      <c r="K22" s="37"/>
      <c r="L22" s="65"/>
      <c r="M22" s="50"/>
      <c r="N22" s="83" t="s">
        <v>7</v>
      </c>
      <c r="O22" s="81"/>
    </row>
    <row r="23" spans="1:16" ht="14.4" thickBot="1">
      <c r="A23" s="82"/>
      <c r="B23" s="90"/>
      <c r="C23" s="64" t="s">
        <v>116</v>
      </c>
      <c r="D23" s="38" t="s">
        <v>119</v>
      </c>
      <c r="E23" s="38" t="s">
        <v>25</v>
      </c>
      <c r="F23" s="38"/>
      <c r="G23" s="38" t="s">
        <v>69</v>
      </c>
      <c r="H23" s="38" t="s">
        <v>113</v>
      </c>
      <c r="I23" s="55" t="s">
        <v>93</v>
      </c>
      <c r="J23" s="38" t="s">
        <v>164</v>
      </c>
      <c r="K23" s="38"/>
      <c r="L23" s="68"/>
      <c r="M23" s="51"/>
      <c r="N23" s="91"/>
      <c r="O23" s="82"/>
    </row>
  </sheetData>
  <dataConsolidate/>
  <mergeCells count="26">
    <mergeCell ref="A12:A23"/>
    <mergeCell ref="B12:B13"/>
    <mergeCell ref="N12:N13"/>
    <mergeCell ref="B18:B19"/>
    <mergeCell ref="N18:N19"/>
    <mergeCell ref="B20:B21"/>
    <mergeCell ref="N20:N21"/>
    <mergeCell ref="B22:B23"/>
    <mergeCell ref="N22:N23"/>
    <mergeCell ref="O12:O23"/>
    <mergeCell ref="B14:B15"/>
    <mergeCell ref="N14:N15"/>
    <mergeCell ref="B16:B17"/>
    <mergeCell ref="N16:N17"/>
    <mergeCell ref="O9:O10"/>
    <mergeCell ref="A1:C1"/>
    <mergeCell ref="D1:K1"/>
    <mergeCell ref="A2:C2"/>
    <mergeCell ref="D2:K2"/>
    <mergeCell ref="A3:C3"/>
    <mergeCell ref="C5:M5"/>
    <mergeCell ref="C6:M6"/>
    <mergeCell ref="A9:A10"/>
    <mergeCell ref="B9:B10"/>
    <mergeCell ref="C9:M9"/>
    <mergeCell ref="N9:N10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23"/>
  <sheetViews>
    <sheetView topLeftCell="A4" zoomScale="70" zoomScaleNormal="70" zoomScaleSheetLayoutView="55" workbookViewId="0">
      <selection activeCell="C5" sqref="C5:G5"/>
    </sheetView>
  </sheetViews>
  <sheetFormatPr defaultColWidth="8.6640625" defaultRowHeight="13.8"/>
  <cols>
    <col min="1" max="2" width="5.6640625" style="26" customWidth="1"/>
    <col min="3" max="4" width="23.109375" style="26" customWidth="1"/>
    <col min="5" max="5" width="21.88671875" style="26" customWidth="1"/>
    <col min="6" max="6" width="23.44140625" style="26" customWidth="1"/>
    <col min="7" max="7" width="22.33203125" style="26" customWidth="1"/>
    <col min="8" max="9" width="5.6640625" style="26" customWidth="1"/>
    <col min="10" max="11" width="18.6640625" style="26" customWidth="1"/>
    <col min="12" max="17" width="18.6640625" style="25" customWidth="1"/>
    <col min="18" max="16384" width="8.6640625" style="25"/>
  </cols>
  <sheetData>
    <row r="1" spans="1:11" ht="14.4" customHeight="1">
      <c r="A1" s="94" t="s">
        <v>50</v>
      </c>
      <c r="B1" s="94"/>
      <c r="C1" s="94"/>
      <c r="D1" s="95" t="s">
        <v>49</v>
      </c>
      <c r="E1" s="95"/>
      <c r="F1" s="95"/>
      <c r="G1" s="34" t="s">
        <v>48</v>
      </c>
      <c r="H1" s="34"/>
      <c r="I1" s="34"/>
    </row>
    <row r="2" spans="1:11" ht="14.4" customHeight="1">
      <c r="A2" s="94" t="s">
        <v>47</v>
      </c>
      <c r="B2" s="94"/>
      <c r="C2" s="94"/>
      <c r="D2" s="96" t="s">
        <v>46</v>
      </c>
      <c r="E2" s="96"/>
      <c r="F2" s="96"/>
      <c r="G2" s="34" t="s">
        <v>45</v>
      </c>
      <c r="H2" s="34"/>
      <c r="I2" s="34"/>
    </row>
    <row r="3" spans="1:11" ht="20.7" customHeight="1">
      <c r="A3" s="96" t="s">
        <v>44</v>
      </c>
      <c r="B3" s="96"/>
      <c r="C3" s="96"/>
      <c r="G3" s="34" t="s">
        <v>43</v>
      </c>
      <c r="H3" s="34"/>
      <c r="I3" s="34"/>
    </row>
    <row r="4" spans="1:11" ht="20.7" customHeight="1">
      <c r="A4" s="48"/>
      <c r="B4" s="48"/>
      <c r="C4" s="48"/>
      <c r="H4" s="46"/>
      <c r="I4" s="46"/>
    </row>
    <row r="5" spans="1:11" ht="33">
      <c r="C5" s="97" t="s">
        <v>42</v>
      </c>
      <c r="D5" s="97"/>
      <c r="E5" s="97"/>
      <c r="F5" s="97"/>
      <c r="G5" s="97"/>
    </row>
    <row r="6" spans="1:11" ht="22.8">
      <c r="C6" s="86" t="s">
        <v>90</v>
      </c>
      <c r="D6" s="86"/>
      <c r="E6" s="86"/>
      <c r="F6" s="86"/>
      <c r="G6" s="86"/>
    </row>
    <row r="7" spans="1:11" ht="22.8">
      <c r="E7" s="49"/>
      <c r="F7" s="49"/>
      <c r="G7" s="49"/>
    </row>
    <row r="8" spans="1:11" ht="14.4" thickBot="1"/>
    <row r="9" spans="1:11" ht="33.450000000000003" customHeight="1" thickBot="1">
      <c r="A9" s="84" t="s">
        <v>39</v>
      </c>
      <c r="B9" s="84" t="s">
        <v>40</v>
      </c>
      <c r="C9" s="92" t="s">
        <v>89</v>
      </c>
      <c r="D9" s="93"/>
      <c r="E9" s="93"/>
      <c r="F9" s="93"/>
      <c r="G9" s="93"/>
      <c r="H9" s="84" t="s">
        <v>40</v>
      </c>
      <c r="I9" s="84" t="s">
        <v>39</v>
      </c>
    </row>
    <row r="10" spans="1:11" s="69" customFormat="1" ht="41.7" customHeight="1" thickBot="1">
      <c r="A10" s="85"/>
      <c r="B10" s="85"/>
      <c r="C10" s="41" t="s">
        <v>87</v>
      </c>
      <c r="D10" s="40" t="s">
        <v>86</v>
      </c>
      <c r="E10" s="40" t="s">
        <v>85</v>
      </c>
      <c r="F10" s="40" t="s">
        <v>84</v>
      </c>
      <c r="G10" s="40" t="s">
        <v>83</v>
      </c>
      <c r="H10" s="85"/>
      <c r="I10" s="85"/>
      <c r="J10" s="56"/>
      <c r="K10" s="56"/>
    </row>
    <row r="11" spans="1:11" ht="6" customHeight="1" thickBot="1">
      <c r="A11" s="30"/>
      <c r="B11" s="29"/>
      <c r="C11" s="29"/>
      <c r="D11" s="29"/>
      <c r="E11" s="29"/>
      <c r="F11" s="29"/>
      <c r="G11" s="29"/>
      <c r="H11" s="29"/>
      <c r="I11" s="28"/>
    </row>
    <row r="12" spans="1:11" ht="55.2">
      <c r="A12" s="80" t="s">
        <v>23</v>
      </c>
      <c r="B12" s="87" t="s">
        <v>6</v>
      </c>
      <c r="C12" s="58"/>
      <c r="D12" s="37" t="s">
        <v>95</v>
      </c>
      <c r="E12" s="37" t="s">
        <v>95</v>
      </c>
      <c r="F12" s="39"/>
      <c r="G12" s="98" t="s">
        <v>91</v>
      </c>
      <c r="H12" s="89" t="s">
        <v>6</v>
      </c>
      <c r="I12" s="80" t="s">
        <v>23</v>
      </c>
    </row>
    <row r="13" spans="1:11">
      <c r="A13" s="81"/>
      <c r="B13" s="88"/>
      <c r="C13" s="60"/>
      <c r="D13" s="35" t="s">
        <v>96</v>
      </c>
      <c r="E13" s="35" t="s">
        <v>96</v>
      </c>
      <c r="F13" s="35"/>
      <c r="G13" s="99"/>
      <c r="H13" s="83"/>
      <c r="I13" s="81"/>
    </row>
    <row r="14" spans="1:11" ht="138">
      <c r="A14" s="81"/>
      <c r="B14" s="88" t="s">
        <v>15</v>
      </c>
      <c r="C14" s="58" t="s">
        <v>99</v>
      </c>
      <c r="D14" s="37" t="s">
        <v>95</v>
      </c>
      <c r="E14" s="37" t="s">
        <v>95</v>
      </c>
      <c r="F14" s="37"/>
      <c r="G14" s="99"/>
      <c r="H14" s="83" t="s">
        <v>15</v>
      </c>
      <c r="I14" s="81"/>
    </row>
    <row r="15" spans="1:11">
      <c r="A15" s="81"/>
      <c r="B15" s="88"/>
      <c r="C15" s="60" t="s">
        <v>101</v>
      </c>
      <c r="D15" s="35" t="s">
        <v>96</v>
      </c>
      <c r="E15" s="35" t="s">
        <v>96</v>
      </c>
      <c r="F15" s="35"/>
      <c r="G15" s="99"/>
      <c r="H15" s="83"/>
      <c r="I15" s="81"/>
    </row>
    <row r="16" spans="1:11" ht="138">
      <c r="A16" s="81"/>
      <c r="B16" s="88" t="s">
        <v>14</v>
      </c>
      <c r="C16" s="58" t="s">
        <v>99</v>
      </c>
      <c r="D16" s="37" t="s">
        <v>98</v>
      </c>
      <c r="E16" s="37" t="s">
        <v>97</v>
      </c>
      <c r="F16" s="37"/>
      <c r="G16" s="99"/>
      <c r="H16" s="83" t="s">
        <v>14</v>
      </c>
      <c r="I16" s="81"/>
    </row>
    <row r="17" spans="1:10">
      <c r="A17" s="81"/>
      <c r="B17" s="88"/>
      <c r="C17" s="60" t="s">
        <v>101</v>
      </c>
      <c r="D17" s="35" t="s">
        <v>21</v>
      </c>
      <c r="E17" s="35" t="s">
        <v>68</v>
      </c>
      <c r="F17" s="35"/>
      <c r="G17" s="100"/>
      <c r="H17" s="83"/>
      <c r="I17" s="81"/>
    </row>
    <row r="18" spans="1:10" ht="138">
      <c r="A18" s="81"/>
      <c r="B18" s="88" t="s">
        <v>11</v>
      </c>
      <c r="C18" s="58" t="s">
        <v>100</v>
      </c>
      <c r="D18" s="37"/>
      <c r="E18" s="37"/>
      <c r="F18" s="37" t="s">
        <v>94</v>
      </c>
      <c r="G18" s="37"/>
      <c r="H18" s="83" t="s">
        <v>11</v>
      </c>
      <c r="I18" s="81"/>
      <c r="J18" s="27"/>
    </row>
    <row r="19" spans="1:10">
      <c r="A19" s="81"/>
      <c r="B19" s="88"/>
      <c r="C19" s="60" t="s">
        <v>101</v>
      </c>
      <c r="D19" s="35"/>
      <c r="E19" s="35"/>
      <c r="F19" s="35" t="s">
        <v>26</v>
      </c>
      <c r="G19" s="35"/>
      <c r="H19" s="83"/>
      <c r="I19" s="81"/>
    </row>
    <row r="20" spans="1:10" ht="138">
      <c r="A20" s="81"/>
      <c r="B20" s="88" t="s">
        <v>8</v>
      </c>
      <c r="C20" s="58" t="s">
        <v>99</v>
      </c>
      <c r="D20" s="37"/>
      <c r="E20" s="37"/>
      <c r="F20" s="37" t="s">
        <v>92</v>
      </c>
      <c r="G20" s="37"/>
      <c r="H20" s="83" t="s">
        <v>8</v>
      </c>
      <c r="I20" s="81"/>
    </row>
    <row r="21" spans="1:10">
      <c r="A21" s="81"/>
      <c r="B21" s="88"/>
      <c r="C21" s="60" t="s">
        <v>101</v>
      </c>
      <c r="D21" s="35"/>
      <c r="E21" s="35"/>
      <c r="F21" s="35" t="s">
        <v>93</v>
      </c>
      <c r="G21" s="35"/>
      <c r="H21" s="83"/>
      <c r="I21" s="81"/>
    </row>
    <row r="22" spans="1:10" ht="13.95" customHeight="1">
      <c r="A22" s="81"/>
      <c r="B22" s="88" t="s">
        <v>7</v>
      </c>
      <c r="C22" s="63"/>
      <c r="D22" s="37"/>
      <c r="E22" s="37"/>
      <c r="F22" s="37"/>
      <c r="G22" s="50"/>
      <c r="H22" s="83" t="s">
        <v>7</v>
      </c>
      <c r="I22" s="81"/>
    </row>
    <row r="23" spans="1:10" ht="14.4" thickBot="1">
      <c r="A23" s="82"/>
      <c r="B23" s="90"/>
      <c r="C23" s="64"/>
      <c r="D23" s="38"/>
      <c r="E23" s="38"/>
      <c r="F23" s="38"/>
      <c r="G23" s="51"/>
      <c r="H23" s="91"/>
      <c r="I23" s="82"/>
    </row>
  </sheetData>
  <dataConsolidate/>
  <mergeCells count="27">
    <mergeCell ref="A12:A23"/>
    <mergeCell ref="B12:B13"/>
    <mergeCell ref="H12:H13"/>
    <mergeCell ref="B18:B19"/>
    <mergeCell ref="H18:H19"/>
    <mergeCell ref="B20:B21"/>
    <mergeCell ref="H20:H21"/>
    <mergeCell ref="B22:B23"/>
    <mergeCell ref="H22:H23"/>
    <mergeCell ref="G12:G17"/>
    <mergeCell ref="I12:I23"/>
    <mergeCell ref="B14:B15"/>
    <mergeCell ref="H14:H15"/>
    <mergeCell ref="B16:B17"/>
    <mergeCell ref="H16:H17"/>
    <mergeCell ref="I9:I10"/>
    <mergeCell ref="A1:C1"/>
    <mergeCell ref="D1:F1"/>
    <mergeCell ref="A2:C2"/>
    <mergeCell ref="D2:F2"/>
    <mergeCell ref="A3:C3"/>
    <mergeCell ref="C5:G5"/>
    <mergeCell ref="C6:G6"/>
    <mergeCell ref="A9:A10"/>
    <mergeCell ref="B9:B10"/>
    <mergeCell ref="C9:G9"/>
    <mergeCell ref="H9:H10"/>
  </mergeCells>
  <pageMargins left="0.70866141732283472" right="0.70866141732283472" top="0.74803149606299213" bottom="0.74803149606299213" header="0.31496062992125984" footer="0.31496062992125984"/>
  <pageSetup paperSize="8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0" t="str">
        <f>"Февраль "&amp;ГодКалендаря</f>
        <v>Февраль 2025</v>
      </c>
      <c r="C2" s="70"/>
      <c r="D2" s="70"/>
      <c r="E2" s="3"/>
      <c r="F2" s="3"/>
      <c r="G2" s="3"/>
      <c r="H2" s="4"/>
    </row>
    <row r="3" spans="1:9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ДниИНедели+DATE(ГодКалендаря,2,1)-WEEKDAY(DATE(ГодКалендаря,2,1),(НачалоНедели="Понедельник")+1)+1</f>
        <v>45684</v>
      </c>
      <c r="C4" s="21">
        <v>45685</v>
      </c>
      <c r="D4" s="21">
        <v>45686</v>
      </c>
      <c r="E4" s="21">
        <v>45687</v>
      </c>
      <c r="F4" s="21">
        <v>45688</v>
      </c>
      <c r="G4" s="21">
        <v>45689</v>
      </c>
      <c r="H4" s="21">
        <v>45690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2">
        <f t="array" ref="B6:H6">ДниИНедели+DATE(ГодКалендаря,2,1)-WEEKDAY(DATE(ГодКалендаря,2,1),(НачалоНедели="Понедельник")+1)+8</f>
        <v>45691</v>
      </c>
      <c r="C6" s="22">
        <v>45692</v>
      </c>
      <c r="D6" s="22">
        <v>45693</v>
      </c>
      <c r="E6" s="22">
        <v>45694</v>
      </c>
      <c r="F6" s="22">
        <v>45695</v>
      </c>
      <c r="G6" s="22">
        <v>45696</v>
      </c>
      <c r="H6" s="22">
        <v>45697</v>
      </c>
    </row>
    <row r="7" spans="1:9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9" s="8" customFormat="1" ht="19.5" customHeight="1">
      <c r="A8" s="7"/>
      <c r="B8" s="21">
        <f t="array" ref="B8:H8">ДниИНедели+DATE(ГодКалендаря,2,1)-WEEKDAY(DATE(ГодКалендаря,2,1),(НачалоНедели="Понедельник")+1)+15</f>
        <v>45698</v>
      </c>
      <c r="C8" s="21">
        <v>45699</v>
      </c>
      <c r="D8" s="21">
        <v>45700</v>
      </c>
      <c r="E8" s="21">
        <v>45701</v>
      </c>
      <c r="F8" s="21">
        <v>45702</v>
      </c>
      <c r="G8" s="21">
        <v>45703</v>
      </c>
      <c r="H8" s="21">
        <v>45704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2">
        <f t="array" ref="B10:H10">ДниИНедели+DATE(ГодКалендаря,2,1)-WEEKDAY(DATE(ГодКалендаря,2,1),(НачалоНедели="Понедельник")+1)+22</f>
        <v>45705</v>
      </c>
      <c r="C10" s="22">
        <v>45706</v>
      </c>
      <c r="D10" s="22">
        <v>45707</v>
      </c>
      <c r="E10" s="22">
        <v>45708</v>
      </c>
      <c r="F10" s="22">
        <v>45709</v>
      </c>
      <c r="G10" s="22">
        <v>45710</v>
      </c>
      <c r="H10" s="22">
        <v>45711</v>
      </c>
    </row>
    <row r="11" spans="1:9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9" s="8" customFormat="1" ht="19.5" customHeight="1">
      <c r="A12" s="7"/>
      <c r="B12" s="21">
        <f t="array" ref="B12:H12">ДниИНедели+DATE(ГодКалендаря,2,1)-WEEKDAY(DATE(ГодКалендаря,2,1),(НачалоНедели="Понедельник")+1)+29</f>
        <v>45712</v>
      </c>
      <c r="C12" s="21">
        <v>45713</v>
      </c>
      <c r="D12" s="21">
        <v>45714</v>
      </c>
      <c r="E12" s="21">
        <v>45715</v>
      </c>
      <c r="F12" s="21">
        <v>45716</v>
      </c>
      <c r="G12" s="21">
        <v>45717</v>
      </c>
      <c r="H12" s="21">
        <v>45718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2">
        <f t="array" ref="B14:C14">ДниИНедели+DATE(ГодКалендаря,2,1)-WEEKDAY(DATE(ГодКалендаря,2,1),(НачалоНедели="Понедельник")+1)+36</f>
        <v>45719</v>
      </c>
      <c r="C14" s="22">
        <v>45720</v>
      </c>
      <c r="D14" s="71" t="s">
        <v>0</v>
      </c>
      <c r="E14" s="71"/>
      <c r="F14" s="71"/>
      <c r="G14" s="71"/>
      <c r="H14" s="71"/>
    </row>
    <row r="15" spans="1:9" s="13" customFormat="1" ht="48" customHeight="1">
      <c r="A15" s="11"/>
      <c r="B15" s="16"/>
      <c r="C15" s="16"/>
      <c r="D15" s="72"/>
      <c r="E15" s="72"/>
      <c r="F15" s="72"/>
      <c r="G15" s="72"/>
      <c r="H15" s="72"/>
    </row>
  </sheetData>
  <mergeCells count="3">
    <mergeCell ref="B2:D2"/>
    <mergeCell ref="D14:H14"/>
    <mergeCell ref="D15:H15"/>
  </mergeCells>
  <conditionalFormatting sqref="B12:H12 B14:C14">
    <cfRule type="expression" dxfId="13" priority="2">
      <formula>AND(DAY(B12)&gt;=1,DAY(B12)&lt;=15)</formula>
    </cfRule>
  </conditionalFormatting>
  <conditionalFormatting sqref="B4:G4">
    <cfRule type="expression" dxfId="1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1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100-000001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100-000002000000}"/>
    <dataValidation allowBlank="1" showInputMessage="1" showErrorMessage="1" prompt="Календарь на февраль" sqref="A1" xr:uid="{00000000-0002-0000-0100-000003000000}"/>
    <dataValidation allowBlank="1" showInputMessage="1" prompt="Введите заметки на месяц в ячейке ниже." sqref="D14:H14" xr:uid="{00000000-0002-0000-0100-000004000000}"/>
    <dataValidation allowBlank="1" showInputMessage="1" prompt="Введите заметки на месяц в этой ячейке." sqref="D15:H15" xr:uid="{00000000-0002-0000-01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1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1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4" t="str">
        <f>"Март "&amp;ГодКалендаря</f>
        <v>Март 2025</v>
      </c>
      <c r="C2" s="74"/>
      <c r="D2" s="74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ДниИНедели+DATE(ГодКалендаря,3,1)-WEEKDAY(DATE(ГодКалендаря,3,1),(НачалоНедели="Понедельник")+1)+1</f>
        <v>45712</v>
      </c>
      <c r="C4" s="21">
        <v>45713</v>
      </c>
      <c r="D4" s="21">
        <v>45714</v>
      </c>
      <c r="E4" s="21">
        <v>45715</v>
      </c>
      <c r="F4" s="21">
        <v>45716</v>
      </c>
      <c r="G4" s="21">
        <v>45717</v>
      </c>
      <c r="H4" s="21">
        <v>45718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ДниИНедели+DATE(ГодКалендаря,3,1)-WEEKDAY(DATE(ГодКалендаря,3,1),(НачалоНедели="Понедельник")+1)+8</f>
        <v>45719</v>
      </c>
      <c r="C6" s="24">
        <v>45720</v>
      </c>
      <c r="D6" s="24">
        <v>45721</v>
      </c>
      <c r="E6" s="24">
        <v>45722</v>
      </c>
      <c r="F6" s="24">
        <v>45723</v>
      </c>
      <c r="G6" s="24">
        <v>45724</v>
      </c>
      <c r="H6" s="24">
        <v>45725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ДниИНедели+DATE(ГодКалендаря,3,1)-WEEKDAY(DATE(ГодКалендаря,3,1),(НачалоНедели="Понедельник")+1)+15</f>
        <v>45726</v>
      </c>
      <c r="C8" s="21">
        <v>45727</v>
      </c>
      <c r="D8" s="21">
        <v>45728</v>
      </c>
      <c r="E8" s="21">
        <v>45729</v>
      </c>
      <c r="F8" s="21">
        <v>45730</v>
      </c>
      <c r="G8" s="21">
        <v>45731</v>
      </c>
      <c r="H8" s="21">
        <v>45732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ДниИНедели+DATE(ГодКалендаря,3,1)-WEEKDAY(DATE(ГодКалендаря,3,1),(НачалоНедели="Понедельник")+1)+22</f>
        <v>45733</v>
      </c>
      <c r="C10" s="24">
        <v>45734</v>
      </c>
      <c r="D10" s="24">
        <v>45735</v>
      </c>
      <c r="E10" s="24">
        <v>45736</v>
      </c>
      <c r="F10" s="24">
        <v>45737</v>
      </c>
      <c r="G10" s="24">
        <v>45738</v>
      </c>
      <c r="H10" s="24">
        <v>45739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ДниИНедели+DATE(ГодКалендаря,3,1)-WEEKDAY(DATE(ГодКалендаря,3,1),(НачалоНедели="Понедельник")+1)+29</f>
        <v>45740</v>
      </c>
      <c r="C12" s="21">
        <v>45741</v>
      </c>
      <c r="D12" s="21">
        <v>45742</v>
      </c>
      <c r="E12" s="21">
        <v>45743</v>
      </c>
      <c r="F12" s="21">
        <v>45744</v>
      </c>
      <c r="G12" s="21">
        <v>45745</v>
      </c>
      <c r="H12" s="21">
        <v>45746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ДниИНедели+DATE(ГодКалендаря,3,1)-WEEKDAY(DATE(ГодКалендаря,3,1),(НачалоНедели="Понедельник")+1)+36</f>
        <v>45747</v>
      </c>
      <c r="C14" s="24">
        <v>45748</v>
      </c>
      <c r="D14" s="75" t="s">
        <v>0</v>
      </c>
      <c r="E14" s="75"/>
      <c r="F14" s="75"/>
      <c r="G14" s="75"/>
      <c r="H14" s="75"/>
    </row>
    <row r="15" spans="1:9" s="13" customFormat="1" ht="48" customHeight="1">
      <c r="A15" s="11"/>
      <c r="B15" s="20"/>
      <c r="C15" s="20"/>
      <c r="D15" s="76"/>
      <c r="E15" s="76"/>
      <c r="F15" s="76"/>
      <c r="G15" s="76"/>
      <c r="H15" s="76"/>
    </row>
  </sheetData>
  <mergeCells count="3">
    <mergeCell ref="B2:D2"/>
    <mergeCell ref="D14:H14"/>
    <mergeCell ref="D15:H15"/>
  </mergeCells>
  <conditionalFormatting sqref="B12:H12 B14:C14">
    <cfRule type="expression" dxfId="11" priority="2">
      <formula>AND(DAY(B12)&gt;=1,DAY(B12)&lt;=15)</formula>
    </cfRule>
  </conditionalFormatting>
  <conditionalFormatting sqref="B4:G4">
    <cfRule type="expression" dxfId="10" priority="1">
      <formula>DAY(B4)&gt;8</formula>
    </cfRule>
  </conditionalFormatting>
  <dataValidations count="8">
    <dataValidation allowBlank="1" showInputMessage="1" showErrorMessage="1" prompt="Календарь на март" sqref="A1" xr:uid="{00000000-0002-0000-02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200-000001000000}"/>
    <dataValidation allowBlank="1" showInputMessage="1" showErrorMessage="1" prompt="Автоматически определяемый день недели" sqref="C3:H3" xr:uid="{00000000-0002-0000-02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2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200-000004000000}"/>
    <dataValidation allowBlank="1" showInputMessage="1" prompt="Введите заметки на месяц в этой ячейке." sqref="D15:H15" xr:uid="{00000000-0002-0000-0200-000005000000}"/>
    <dataValidation allowBlank="1" showInputMessage="1" prompt="Введите заметки на месяц в ячейке ниже." sqref="D14:H14" xr:uid="{00000000-0002-0000-02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2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4" t="str">
        <f>"Апрель "&amp;ГодКалендаря</f>
        <v>Апрель 2025</v>
      </c>
      <c r="C2" s="74"/>
      <c r="D2" s="74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ДниИНедели+DATE(ГодКалендаря,4,1)-WEEKDAY(DATE(ГодКалендаря,4,1),(НачалоНедели="Понедельник")+1)+1</f>
        <v>45747</v>
      </c>
      <c r="C4" s="21">
        <v>45748</v>
      </c>
      <c r="D4" s="21">
        <v>45749</v>
      </c>
      <c r="E4" s="21">
        <v>45750</v>
      </c>
      <c r="F4" s="21">
        <v>45751</v>
      </c>
      <c r="G4" s="21">
        <v>45752</v>
      </c>
      <c r="H4" s="21">
        <v>45753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ДниИНедели+DATE(ГодКалендаря,4,1)-WEEKDAY(DATE(ГодКалендаря,4,1),(НачалоНедели="Понедельник")+1)+8</f>
        <v>45754</v>
      </c>
      <c r="C6" s="24">
        <v>45755</v>
      </c>
      <c r="D6" s="24">
        <v>45756</v>
      </c>
      <c r="E6" s="24">
        <v>45757</v>
      </c>
      <c r="F6" s="24">
        <v>45758</v>
      </c>
      <c r="G6" s="24">
        <v>45759</v>
      </c>
      <c r="H6" s="24">
        <v>45760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ДниИНедели+DATE(ГодКалендаря,4,1)-WEEKDAY(DATE(ГодКалендаря,4,1),(НачалоНедели="Понедельник")+1)+15</f>
        <v>45761</v>
      </c>
      <c r="C8" s="21">
        <v>45762</v>
      </c>
      <c r="D8" s="21">
        <v>45763</v>
      </c>
      <c r="E8" s="21">
        <v>45764</v>
      </c>
      <c r="F8" s="21">
        <v>45765</v>
      </c>
      <c r="G8" s="21">
        <v>45766</v>
      </c>
      <c r="H8" s="21">
        <v>45767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ДниИНедели+DATE(ГодКалендаря,4,1)-WEEKDAY(DATE(ГодКалендаря,4,1),(НачалоНедели="Понедельник")+1)+22</f>
        <v>45768</v>
      </c>
      <c r="C10" s="24">
        <v>45769</v>
      </c>
      <c r="D10" s="24">
        <v>45770</v>
      </c>
      <c r="E10" s="24">
        <v>45771</v>
      </c>
      <c r="F10" s="24">
        <v>45772</v>
      </c>
      <c r="G10" s="24">
        <v>45773</v>
      </c>
      <c r="H10" s="24">
        <v>45774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ДниИНедели+DATE(ГодКалендаря,4,1)-WEEKDAY(DATE(ГодКалендаря,4,1),(НачалоНедели="Понедельник")+1)+29</f>
        <v>45775</v>
      </c>
      <c r="C12" s="21">
        <v>45776</v>
      </c>
      <c r="D12" s="21">
        <v>45777</v>
      </c>
      <c r="E12" s="21">
        <v>45778</v>
      </c>
      <c r="F12" s="21">
        <v>45779</v>
      </c>
      <c r="G12" s="21">
        <v>45780</v>
      </c>
      <c r="H12" s="21">
        <v>45781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ДниИНедели+DATE(ГодКалендаря,4,1)-WEEKDAY(DATE(ГодКалендаря,4,1),(НачалоНедели="Понедельник")+1)+36</f>
        <v>45782</v>
      </c>
      <c r="C14" s="24">
        <v>45783</v>
      </c>
      <c r="D14" s="75" t="s">
        <v>0</v>
      </c>
      <c r="E14" s="75"/>
      <c r="F14" s="75"/>
      <c r="G14" s="75"/>
      <c r="H14" s="75"/>
    </row>
    <row r="15" spans="1:9" s="13" customFormat="1" ht="48" customHeight="1">
      <c r="A15" s="11"/>
      <c r="B15" s="20"/>
      <c r="C15" s="20"/>
      <c r="D15" s="76"/>
      <c r="E15" s="76"/>
      <c r="F15" s="76"/>
      <c r="G15" s="76"/>
      <c r="H15" s="76"/>
    </row>
  </sheetData>
  <mergeCells count="3">
    <mergeCell ref="B2:D2"/>
    <mergeCell ref="D14:H14"/>
    <mergeCell ref="D15:H15"/>
  </mergeCells>
  <conditionalFormatting sqref="B12:H12 B14:C14">
    <cfRule type="expression" dxfId="9" priority="2">
      <formula>AND(DAY(B12)&gt;=1,DAY(B12)&lt;=15)</formula>
    </cfRule>
  </conditionalFormatting>
  <conditionalFormatting sqref="B4:G4">
    <cfRule type="expression" dxfId="8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3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300-000001000000}"/>
    <dataValidation allowBlank="1" showInputMessage="1" showErrorMessage="1" prompt="Календарь на апрель" sqref="A1" xr:uid="{00000000-0002-0000-03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300-000003000000}"/>
    <dataValidation allowBlank="1" showInputMessage="1" prompt="Введите заметки на месяц в ячейке ниже." sqref="D14:H14" xr:uid="{00000000-0002-0000-0300-000004000000}"/>
    <dataValidation allowBlank="1" showInputMessage="1" prompt="Введите заметки на месяц в этой ячейке." sqref="D15:H15" xr:uid="{00000000-0002-0000-03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3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3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4" t="str">
        <f>"Май "&amp;ГодКалендаря</f>
        <v>Май 2025</v>
      </c>
      <c r="C2" s="74"/>
      <c r="D2" s="74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ДниИНедели+DATE(ГодКалендаря,5,1)-WEEKDAY(DATE(ГодКалендаря,5,1),(НачалоНедели="Понедельник")+1)+1</f>
        <v>45775</v>
      </c>
      <c r="C4" s="21">
        <v>45776</v>
      </c>
      <c r="D4" s="21">
        <v>45777</v>
      </c>
      <c r="E4" s="21">
        <v>45778</v>
      </c>
      <c r="F4" s="21">
        <v>45779</v>
      </c>
      <c r="G4" s="21">
        <v>45780</v>
      </c>
      <c r="H4" s="21">
        <v>45781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ДниИНедели+DATE(ГодКалендаря,5,1)-WEEKDAY(DATE(ГодКалендаря,5,1),(НачалоНедели="Понедельник")+1)+8</f>
        <v>45782</v>
      </c>
      <c r="C6" s="24">
        <v>45783</v>
      </c>
      <c r="D6" s="24">
        <v>45784</v>
      </c>
      <c r="E6" s="24">
        <v>45785</v>
      </c>
      <c r="F6" s="24">
        <v>45786</v>
      </c>
      <c r="G6" s="24">
        <v>45787</v>
      </c>
      <c r="H6" s="24">
        <v>45788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ДниИНедели+DATE(ГодКалендаря,5,1)-WEEKDAY(DATE(ГодКалендаря,5,1),(НачалоНедели="Понедельник")+1)+15</f>
        <v>45789</v>
      </c>
      <c r="C8" s="21">
        <v>45790</v>
      </c>
      <c r="D8" s="21">
        <v>45791</v>
      </c>
      <c r="E8" s="21">
        <v>45792</v>
      </c>
      <c r="F8" s="21">
        <v>45793</v>
      </c>
      <c r="G8" s="21">
        <v>45794</v>
      </c>
      <c r="H8" s="21">
        <v>45795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ДниИНедели+DATE(ГодКалендаря,5,1)-WEEKDAY(DATE(ГодКалендаря,5,1),(НачалоНедели="Понедельник")+1)+22</f>
        <v>45796</v>
      </c>
      <c r="C10" s="24">
        <v>45797</v>
      </c>
      <c r="D10" s="24">
        <v>45798</v>
      </c>
      <c r="E10" s="24">
        <v>45799</v>
      </c>
      <c r="F10" s="24">
        <v>45800</v>
      </c>
      <c r="G10" s="24">
        <v>45801</v>
      </c>
      <c r="H10" s="24">
        <v>45802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ДниИНедели+DATE(ГодКалендаря,5,1)-WEEKDAY(DATE(ГодКалендаря,5,1),(НачалоНедели="Понедельник")+1)+29</f>
        <v>45803</v>
      </c>
      <c r="C12" s="21">
        <v>45804</v>
      </c>
      <c r="D12" s="21">
        <v>45805</v>
      </c>
      <c r="E12" s="21">
        <v>45806</v>
      </c>
      <c r="F12" s="21">
        <v>45807</v>
      </c>
      <c r="G12" s="21">
        <v>45808</v>
      </c>
      <c r="H12" s="21">
        <v>45809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ДниИНедели+DATE(ГодКалендаря,5,1)-WEEKDAY(DATE(ГодКалендаря,5,1),(НачалоНедели="Понедельник")+1)+36</f>
        <v>45810</v>
      </c>
      <c r="C14" s="24">
        <v>45811</v>
      </c>
      <c r="D14" s="75" t="s">
        <v>0</v>
      </c>
      <c r="E14" s="75"/>
      <c r="F14" s="75"/>
      <c r="G14" s="75"/>
      <c r="H14" s="75"/>
    </row>
    <row r="15" spans="1:9" s="13" customFormat="1" ht="48" customHeight="1">
      <c r="A15" s="11"/>
      <c r="B15" s="20"/>
      <c r="C15" s="20"/>
      <c r="D15" s="76"/>
      <c r="E15" s="76"/>
      <c r="F15" s="76"/>
      <c r="G15" s="76"/>
      <c r="H15" s="76"/>
    </row>
  </sheetData>
  <mergeCells count="3">
    <mergeCell ref="B2:D2"/>
    <mergeCell ref="D14:H14"/>
    <mergeCell ref="D15:H15"/>
  </mergeCells>
  <conditionalFormatting sqref="B12:H12 B14:C14">
    <cfRule type="expression" dxfId="7" priority="2">
      <formula>AND(DAY(B12)&gt;=1,DAY(B12)&lt;=15)</formula>
    </cfRule>
  </conditionalFormatting>
  <conditionalFormatting sqref="B4:G4">
    <cfRule type="expression" dxfId="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4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400-000001000000}"/>
    <dataValidation allowBlank="1" showInputMessage="1" showErrorMessage="1" prompt="Календарь на май" sqref="A1" xr:uid="{00000000-0002-0000-04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4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400-000004000000}"/>
    <dataValidation allowBlank="1" showInputMessage="1" prompt="Введите заметки на месяц в этой ячейке." sqref="D15:H15" xr:uid="{00000000-0002-0000-0400-000005000000}"/>
    <dataValidation allowBlank="1" showInputMessage="1" prompt="Введите заметки на месяц в ячейке ниже." sqref="D14:H14" xr:uid="{00000000-0002-0000-04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4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7" t="str">
        <f>"Июнь "&amp;ГодКалендаря</f>
        <v>Июнь 2025</v>
      </c>
      <c r="C2" s="77"/>
      <c r="D2" s="77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ДниИНедели+DATE(ГодКалендаря,6,1)-WEEKDAY(DATE(ГодКалендаря,6,1),(НачалоНедели="Понедельник")+1)+1</f>
        <v>45803</v>
      </c>
      <c r="C4" s="21">
        <v>45804</v>
      </c>
      <c r="D4" s="21">
        <v>45805</v>
      </c>
      <c r="E4" s="21">
        <v>45806</v>
      </c>
      <c r="F4" s="21">
        <v>45807</v>
      </c>
      <c r="G4" s="21">
        <v>45808</v>
      </c>
      <c r="H4" s="21">
        <v>45809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ДниИНедели+DATE(ГодКалендаря,6,1)-WEEKDAY(DATE(ГодКалендаря,6,1),(НачалоНедели="Понедельник")+1)+8</f>
        <v>45810</v>
      </c>
      <c r="C6" s="23">
        <v>45811</v>
      </c>
      <c r="D6" s="23">
        <v>45812</v>
      </c>
      <c r="E6" s="23">
        <v>45813</v>
      </c>
      <c r="F6" s="23">
        <v>45814</v>
      </c>
      <c r="G6" s="23">
        <v>45815</v>
      </c>
      <c r="H6" s="23">
        <v>45816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ДниИНедели+DATE(ГодКалендаря,6,1)-WEEKDAY(DATE(ГодКалендаря,6,1),(НачалоНедели="Понедельник")+1)+15</f>
        <v>45817</v>
      </c>
      <c r="C8" s="21">
        <v>45818</v>
      </c>
      <c r="D8" s="21">
        <v>45819</v>
      </c>
      <c r="E8" s="21">
        <v>45820</v>
      </c>
      <c r="F8" s="21">
        <v>45821</v>
      </c>
      <c r="G8" s="21">
        <v>45822</v>
      </c>
      <c r="H8" s="21">
        <v>45823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ДниИНедели+DATE(ГодКалендаря,6,1)-WEEKDAY(DATE(ГодКалендаря,6,1),(НачалоНедели="Понедельник")+1)+22</f>
        <v>45824</v>
      </c>
      <c r="C10" s="23">
        <v>45825</v>
      </c>
      <c r="D10" s="23">
        <v>45826</v>
      </c>
      <c r="E10" s="23">
        <v>45827</v>
      </c>
      <c r="F10" s="23">
        <v>45828</v>
      </c>
      <c r="G10" s="23">
        <v>45829</v>
      </c>
      <c r="H10" s="23">
        <v>45830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ДниИНедели+DATE(ГодКалендаря,6,1)-WEEKDAY(DATE(ГодКалендаря,6,1),(НачалоНедели="Понедельник")+1)+29</f>
        <v>45831</v>
      </c>
      <c r="C12" s="21">
        <v>45832</v>
      </c>
      <c r="D12" s="21">
        <v>45833</v>
      </c>
      <c r="E12" s="21">
        <v>45834</v>
      </c>
      <c r="F12" s="21">
        <v>45835</v>
      </c>
      <c r="G12" s="21">
        <v>45836</v>
      </c>
      <c r="H12" s="21">
        <v>45837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ДниИНедели+DATE(ГодКалендаря,6,1)-WEEKDAY(DATE(ГодКалендаря,6,1),(НачалоНедели="Понедельник")+1)+36</f>
        <v>45838</v>
      </c>
      <c r="C14" s="23">
        <v>45839</v>
      </c>
      <c r="D14" s="78" t="s">
        <v>0</v>
      </c>
      <c r="E14" s="78"/>
      <c r="F14" s="78"/>
      <c r="G14" s="78"/>
      <c r="H14" s="78"/>
    </row>
    <row r="15" spans="1:9" s="13" customFormat="1" ht="48" customHeight="1">
      <c r="A15" s="11"/>
      <c r="B15" s="18"/>
      <c r="C15" s="18"/>
      <c r="D15" s="79"/>
      <c r="E15" s="79"/>
      <c r="F15" s="79"/>
      <c r="G15" s="79"/>
      <c r="H15" s="79"/>
    </row>
  </sheetData>
  <mergeCells count="3">
    <mergeCell ref="B2:D2"/>
    <mergeCell ref="D14:H14"/>
    <mergeCell ref="D15:H15"/>
  </mergeCells>
  <conditionalFormatting sqref="B12:H12 B14:C14">
    <cfRule type="expression" dxfId="5" priority="2">
      <formula>AND(DAY(B12)&gt;=1,DAY(B12)&lt;=15)</formula>
    </cfRule>
  </conditionalFormatting>
  <conditionalFormatting sqref="B4:G4">
    <cfRule type="expression" dxfId="4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500-000000000000}"/>
    <dataValidation allowBlank="1" showInputMessage="1" showErrorMessage="1" prompt="Календарь на июнь" sqref="A1" xr:uid="{00000000-0002-0000-05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5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500-000003000000}"/>
    <dataValidation allowBlank="1" showInputMessage="1" prompt="Введите заметки на месяц в ячейке ниже." sqref="D14:H14" xr:uid="{00000000-0002-0000-0500-000004000000}"/>
    <dataValidation allowBlank="1" showInputMessage="1" prompt="Введите заметки на месяц в этой ячейке." sqref="D15:H15" xr:uid="{00000000-0002-0000-05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5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5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7" t="str">
        <f>"Июль "&amp;ГодКалендаря</f>
        <v>Июль 2025</v>
      </c>
      <c r="C2" s="77"/>
      <c r="D2" s="77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ДниИНедели+DATE(ГодКалендаря,7,1)-WEEKDAY(DATE(ГодКалендаря,7,1),(НачалоНедели="Понедельник")+1)+1</f>
        <v>45838</v>
      </c>
      <c r="C4" s="21">
        <v>45839</v>
      </c>
      <c r="D4" s="21">
        <v>45840</v>
      </c>
      <c r="E4" s="21">
        <v>45841</v>
      </c>
      <c r="F4" s="21">
        <v>45842</v>
      </c>
      <c r="G4" s="21">
        <v>45843</v>
      </c>
      <c r="H4" s="21">
        <v>45844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ДниИНедели+DATE(ГодКалендаря,7,1)-WEEKDAY(DATE(ГодКалендаря,7,1),(НачалоНедели="Понедельник")+1)+8</f>
        <v>45845</v>
      </c>
      <c r="C6" s="23">
        <v>45846</v>
      </c>
      <c r="D6" s="23">
        <v>45847</v>
      </c>
      <c r="E6" s="23">
        <v>45848</v>
      </c>
      <c r="F6" s="23">
        <v>45849</v>
      </c>
      <c r="G6" s="23">
        <v>45850</v>
      </c>
      <c r="H6" s="23">
        <v>45851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ДниИНедели+DATE(ГодКалендаря,7,1)-WEEKDAY(DATE(ГодКалендаря,7,1),(НачалоНедели="Понедельник")+1)+15</f>
        <v>45852</v>
      </c>
      <c r="C8" s="21">
        <v>45853</v>
      </c>
      <c r="D8" s="21">
        <v>45854</v>
      </c>
      <c r="E8" s="21">
        <v>45855</v>
      </c>
      <c r="F8" s="21">
        <v>45856</v>
      </c>
      <c r="G8" s="21">
        <v>45857</v>
      </c>
      <c r="H8" s="21">
        <v>45858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ДниИНедели+DATE(ГодКалендаря,7,1)-WEEKDAY(DATE(ГодКалендаря,7,1),(НачалоНедели="Понедельник")+1)+22</f>
        <v>45859</v>
      </c>
      <c r="C10" s="23">
        <v>45860</v>
      </c>
      <c r="D10" s="23">
        <v>45861</v>
      </c>
      <c r="E10" s="23">
        <v>45862</v>
      </c>
      <c r="F10" s="23">
        <v>45863</v>
      </c>
      <c r="G10" s="23">
        <v>45864</v>
      </c>
      <c r="H10" s="23">
        <v>45865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ДниИНедели+DATE(ГодКалендаря,7,1)-WEEKDAY(DATE(ГодКалендаря,7,1),(НачалоНедели="Понедельник")+1)+29</f>
        <v>45866</v>
      </c>
      <c r="C12" s="21">
        <v>45867</v>
      </c>
      <c r="D12" s="21">
        <v>45868</v>
      </c>
      <c r="E12" s="21">
        <v>45869</v>
      </c>
      <c r="F12" s="21">
        <v>45870</v>
      </c>
      <c r="G12" s="21">
        <v>45871</v>
      </c>
      <c r="H12" s="21">
        <v>45872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ДниИНедели+DATE(ГодКалендаря,7,1)-WEEKDAY(DATE(ГодКалендаря,7,1),(НачалоНедели="Понедельник")+1)+36</f>
        <v>45873</v>
      </c>
      <c r="C14" s="23">
        <v>45874</v>
      </c>
      <c r="D14" s="78" t="s">
        <v>0</v>
      </c>
      <c r="E14" s="78"/>
      <c r="F14" s="78"/>
      <c r="G14" s="78"/>
      <c r="H14" s="78"/>
    </row>
    <row r="15" spans="1:9" s="13" customFormat="1" ht="48" customHeight="1">
      <c r="A15" s="11"/>
      <c r="B15" s="18"/>
      <c r="C15" s="18"/>
      <c r="D15" s="79"/>
      <c r="E15" s="79"/>
      <c r="F15" s="79"/>
      <c r="G15" s="79"/>
      <c r="H15" s="79"/>
    </row>
  </sheetData>
  <mergeCells count="3">
    <mergeCell ref="B2:D2"/>
    <mergeCell ref="D14:H14"/>
    <mergeCell ref="D15:H15"/>
  </mergeCells>
  <conditionalFormatting sqref="B12:H12 B14:C14">
    <cfRule type="expression" dxfId="3" priority="2">
      <formula>AND(DAY(B12)&gt;=1,DAY(B12)&lt;=15)</formula>
    </cfRule>
  </conditionalFormatting>
  <conditionalFormatting sqref="B4:G4">
    <cfRule type="expression" dxfId="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600-000000000000}"/>
    <dataValidation allowBlank="1" showInputMessage="1" showErrorMessage="1" prompt="Календарь на июль" sqref="A1" xr:uid="{00000000-0002-0000-06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6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6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600-000004000000}"/>
    <dataValidation allowBlank="1" showInputMessage="1" prompt="Введите заметки на месяц в этой ячейке." sqref="D15:H15" xr:uid="{00000000-0002-0000-0600-000005000000}"/>
    <dataValidation allowBlank="1" showInputMessage="1" prompt="Введите заметки на месяц в ячейке ниже." sqref="D14:H14" xr:uid="{00000000-0002-0000-06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6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7" t="str">
        <f>"Август "&amp;ГодКалендаря</f>
        <v>Август 2025</v>
      </c>
      <c r="C2" s="77"/>
      <c r="D2" s="77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ДниИНедели+DATE(ГодКалендаря,8,1)-WEEKDAY(DATE(ГодКалендаря,8,1),(НачалоНедели="Понедельник")+1)+1</f>
        <v>45866</v>
      </c>
      <c r="C4" s="21">
        <v>45867</v>
      </c>
      <c r="D4" s="21">
        <v>45868</v>
      </c>
      <c r="E4" s="21">
        <v>45869</v>
      </c>
      <c r="F4" s="21">
        <v>45870</v>
      </c>
      <c r="G4" s="21">
        <v>45871</v>
      </c>
      <c r="H4" s="21">
        <v>45872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ДниИНедели+DATE(ГодКалендаря,8,1)-WEEKDAY(DATE(ГодКалендаря,8,1),(НачалоНедели="Понедельник")+1)+8</f>
        <v>45873</v>
      </c>
      <c r="C6" s="23">
        <v>45874</v>
      </c>
      <c r="D6" s="23">
        <v>45875</v>
      </c>
      <c r="E6" s="23">
        <v>45876</v>
      </c>
      <c r="F6" s="23">
        <v>45877</v>
      </c>
      <c r="G6" s="23">
        <v>45878</v>
      </c>
      <c r="H6" s="23">
        <v>45879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ДниИНедели+DATE(ГодКалендаря,8,1)-WEEKDAY(DATE(ГодКалендаря,8,1),(НачалоНедели="Понедельник")+1)+15</f>
        <v>45880</v>
      </c>
      <c r="C8" s="21">
        <v>45881</v>
      </c>
      <c r="D8" s="21">
        <v>45882</v>
      </c>
      <c r="E8" s="21">
        <v>45883</v>
      </c>
      <c r="F8" s="21">
        <v>45884</v>
      </c>
      <c r="G8" s="21">
        <v>45885</v>
      </c>
      <c r="H8" s="21">
        <v>45886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ДниИНедели+DATE(ГодКалендаря,8,1)-WEEKDAY(DATE(ГодКалендаря,8,1),(НачалоНедели="Понедельник")+1)+22</f>
        <v>45887</v>
      </c>
      <c r="C10" s="23">
        <v>45888</v>
      </c>
      <c r="D10" s="23">
        <v>45889</v>
      </c>
      <c r="E10" s="23">
        <v>45890</v>
      </c>
      <c r="F10" s="23">
        <v>45891</v>
      </c>
      <c r="G10" s="23">
        <v>45892</v>
      </c>
      <c r="H10" s="23">
        <v>45893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ДниИНедели+DATE(ГодКалендаря,8,1)-WEEKDAY(DATE(ГодКалендаря,8,1),(НачалоНедели="Понедельник")+1)+29</f>
        <v>45894</v>
      </c>
      <c r="C12" s="21">
        <v>45895</v>
      </c>
      <c r="D12" s="21">
        <v>45896</v>
      </c>
      <c r="E12" s="21">
        <v>45897</v>
      </c>
      <c r="F12" s="21">
        <v>45898</v>
      </c>
      <c r="G12" s="21">
        <v>45899</v>
      </c>
      <c r="H12" s="21">
        <v>45900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ДниИНедели+DATE(ГодКалендаря,8,1)-WEEKDAY(DATE(ГодКалендаря,8,1),(НачалоНедели="Понедельник")+1)+36</f>
        <v>45901</v>
      </c>
      <c r="C14" s="23">
        <v>45902</v>
      </c>
      <c r="D14" s="78" t="s">
        <v>0</v>
      </c>
      <c r="E14" s="78"/>
      <c r="F14" s="78"/>
      <c r="G14" s="78"/>
      <c r="H14" s="78"/>
    </row>
    <row r="15" spans="1:9" s="13" customFormat="1" ht="48" customHeight="1">
      <c r="A15" s="11"/>
      <c r="B15" s="18"/>
      <c r="C15" s="18"/>
      <c r="D15" s="79"/>
      <c r="E15" s="79"/>
      <c r="F15" s="79"/>
      <c r="G15" s="79"/>
      <c r="H15" s="79"/>
    </row>
  </sheetData>
  <mergeCells count="3">
    <mergeCell ref="B2:D2"/>
    <mergeCell ref="D14:H14"/>
    <mergeCell ref="D15:H15"/>
  </mergeCells>
  <conditionalFormatting sqref="B12:H12 B14:C14">
    <cfRule type="expression" dxfId="1" priority="2">
      <formula>AND(DAY(B12)&gt;=1,DAY(B12)&lt;=15)</formula>
    </cfRule>
  </conditionalFormatting>
  <conditionalFormatting sqref="B4:G4">
    <cfRule type="expression" dxfId="0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7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700-000001000000}"/>
    <dataValidation allowBlank="1" showInputMessage="1" showErrorMessage="1" prompt="Календарь на август" sqref="A1" xr:uid="{00000000-0002-0000-07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700-000003000000}"/>
    <dataValidation allowBlank="1" showInputMessage="1" prompt="Введите заметки на месяц в ячейке ниже." sqref="D14:H14" xr:uid="{00000000-0002-0000-0700-000004000000}"/>
    <dataValidation allowBlank="1" showInputMessage="1" prompt="Введите заметки на месяц в этой ячейке." sqref="D15:H15" xr:uid="{00000000-0002-0000-07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7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7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23"/>
  <sheetViews>
    <sheetView tabSelected="1" zoomScale="70" zoomScaleNormal="70" zoomScaleSheetLayoutView="55" workbookViewId="0">
      <selection activeCell="I20" sqref="I20"/>
    </sheetView>
  </sheetViews>
  <sheetFormatPr defaultColWidth="8.6640625" defaultRowHeight="13.8"/>
  <cols>
    <col min="1" max="2" width="5.6640625" style="26" customWidth="1"/>
    <col min="3" max="3" width="24.44140625" style="26" customWidth="1"/>
    <col min="4" max="4" width="26.109375" style="26" customWidth="1"/>
    <col min="5" max="5" width="23.33203125" style="26" customWidth="1"/>
    <col min="6" max="6" width="25.44140625" style="26" customWidth="1"/>
    <col min="7" max="7" width="24.33203125" style="26" customWidth="1"/>
    <col min="8" max="8" width="24.44140625" style="26" customWidth="1"/>
    <col min="9" max="9" width="24.6640625" style="26" customWidth="1"/>
    <col min="10" max="10" width="24.33203125" style="26" customWidth="1"/>
    <col min="11" max="12" width="23.33203125" style="26" customWidth="1"/>
    <col min="13" max="13" width="24.6640625" style="26" customWidth="1"/>
    <col min="14" max="14" width="23.33203125" style="26" customWidth="1"/>
    <col min="15" max="16" width="5.6640625" style="26" customWidth="1"/>
    <col min="17" max="18" width="18.6640625" style="26" customWidth="1"/>
    <col min="19" max="24" width="18.6640625" style="25" customWidth="1"/>
    <col min="25" max="16384" width="8.6640625" style="25"/>
  </cols>
  <sheetData>
    <row r="1" spans="1:16" ht="14.4" customHeight="1">
      <c r="A1" s="94" t="s">
        <v>50</v>
      </c>
      <c r="B1" s="94"/>
      <c r="C1" s="94"/>
      <c r="D1" s="95" t="s">
        <v>49</v>
      </c>
      <c r="E1" s="95"/>
      <c r="F1" s="95"/>
      <c r="G1" s="95"/>
      <c r="H1" s="95"/>
      <c r="I1" s="95"/>
      <c r="J1" s="95"/>
      <c r="K1" s="95"/>
      <c r="L1" s="95"/>
      <c r="M1" s="95"/>
      <c r="N1" s="34" t="s">
        <v>48</v>
      </c>
      <c r="O1" s="34"/>
      <c r="P1" s="34"/>
    </row>
    <row r="2" spans="1:16" ht="14.4" customHeight="1">
      <c r="A2" s="94" t="s">
        <v>47</v>
      </c>
      <c r="B2" s="94"/>
      <c r="C2" s="94"/>
      <c r="D2" s="96" t="s">
        <v>46</v>
      </c>
      <c r="E2" s="96"/>
      <c r="F2" s="96"/>
      <c r="G2" s="96"/>
      <c r="H2" s="96"/>
      <c r="I2" s="96"/>
      <c r="J2" s="96"/>
      <c r="K2" s="96"/>
      <c r="L2" s="96"/>
      <c r="M2" s="96"/>
      <c r="N2" s="34" t="s">
        <v>45</v>
      </c>
      <c r="O2" s="34"/>
      <c r="P2" s="34"/>
    </row>
    <row r="3" spans="1:16" ht="20.7" customHeight="1">
      <c r="A3" s="96" t="s">
        <v>44</v>
      </c>
      <c r="B3" s="96"/>
      <c r="C3" s="96"/>
      <c r="N3" s="34" t="s">
        <v>43</v>
      </c>
      <c r="O3" s="34"/>
      <c r="P3" s="34"/>
    </row>
    <row r="4" spans="1:16" ht="20.7" customHeight="1">
      <c r="A4" s="33"/>
      <c r="B4" s="33"/>
      <c r="C4" s="33"/>
      <c r="O4" s="32"/>
      <c r="P4" s="32"/>
    </row>
    <row r="5" spans="1:16" ht="33">
      <c r="C5" s="97" t="s">
        <v>42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</row>
    <row r="6" spans="1:16" ht="22.8">
      <c r="C6" s="86" t="s">
        <v>90</v>
      </c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pans="1:16" ht="22.8">
      <c r="E7" s="31"/>
      <c r="F7" s="31"/>
      <c r="G7" s="31"/>
      <c r="H7" s="31"/>
      <c r="I7" s="31"/>
      <c r="J7" s="31"/>
      <c r="K7" s="31"/>
      <c r="L7" s="31"/>
      <c r="M7" s="31"/>
      <c r="N7" s="31"/>
    </row>
    <row r="8" spans="1:16" ht="14.4" thickBot="1"/>
    <row r="9" spans="1:16" ht="33.450000000000003" customHeight="1" thickBot="1">
      <c r="A9" s="84" t="s">
        <v>39</v>
      </c>
      <c r="B9" s="84" t="s">
        <v>40</v>
      </c>
      <c r="C9" s="92" t="s">
        <v>41</v>
      </c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84" t="s">
        <v>40</v>
      </c>
      <c r="P9" s="84" t="s">
        <v>39</v>
      </c>
    </row>
    <row r="10" spans="1:16" ht="41.7" customHeight="1" thickBot="1">
      <c r="A10" s="85"/>
      <c r="B10" s="85"/>
      <c r="C10" s="41" t="s">
        <v>38</v>
      </c>
      <c r="D10" s="40" t="s">
        <v>37</v>
      </c>
      <c r="E10" s="40" t="s">
        <v>36</v>
      </c>
      <c r="F10" s="40" t="s">
        <v>35</v>
      </c>
      <c r="G10" s="40" t="s">
        <v>34</v>
      </c>
      <c r="H10" s="40" t="s">
        <v>33</v>
      </c>
      <c r="I10" s="40" t="s">
        <v>32</v>
      </c>
      <c r="J10" s="40" t="s">
        <v>31</v>
      </c>
      <c r="K10" s="40" t="s">
        <v>30</v>
      </c>
      <c r="L10" s="40" t="s">
        <v>29</v>
      </c>
      <c r="M10" s="40" t="s">
        <v>28</v>
      </c>
      <c r="N10" s="40" t="s">
        <v>27</v>
      </c>
      <c r="O10" s="85"/>
      <c r="P10" s="85"/>
    </row>
    <row r="11" spans="1:16" ht="6" customHeight="1" thickBot="1">
      <c r="A11" s="30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8"/>
    </row>
    <row r="12" spans="1:16" ht="41.4">
      <c r="A12" s="80" t="s">
        <v>23</v>
      </c>
      <c r="B12" s="87" t="s">
        <v>6</v>
      </c>
      <c r="C12" s="58" t="s">
        <v>153</v>
      </c>
      <c r="D12" s="37" t="s">
        <v>157</v>
      </c>
      <c r="E12" s="37" t="s">
        <v>156</v>
      </c>
      <c r="F12" s="37" t="s">
        <v>147</v>
      </c>
      <c r="G12" s="37"/>
      <c r="H12" s="37"/>
      <c r="I12" s="53" t="s">
        <v>150</v>
      </c>
      <c r="J12" s="37"/>
      <c r="K12" s="37" t="s">
        <v>155</v>
      </c>
      <c r="L12" s="37" t="s">
        <v>150</v>
      </c>
      <c r="M12" s="37"/>
      <c r="N12" s="37" t="s">
        <v>134</v>
      </c>
      <c r="O12" s="89" t="s">
        <v>6</v>
      </c>
      <c r="P12" s="80" t="s">
        <v>23</v>
      </c>
    </row>
    <row r="13" spans="1:16" ht="22.8">
      <c r="A13" s="81"/>
      <c r="B13" s="88"/>
      <c r="C13" s="60" t="s">
        <v>17</v>
      </c>
      <c r="D13" s="35" t="s">
        <v>160</v>
      </c>
      <c r="E13" s="35" t="s">
        <v>9</v>
      </c>
      <c r="F13" s="36" t="s">
        <v>20</v>
      </c>
      <c r="G13" s="35"/>
      <c r="H13" s="35"/>
      <c r="I13" s="62" t="s">
        <v>151</v>
      </c>
      <c r="J13" s="35"/>
      <c r="K13" s="35" t="s">
        <v>22</v>
      </c>
      <c r="L13" s="36" t="s">
        <v>107</v>
      </c>
      <c r="M13" s="35"/>
      <c r="N13" s="35" t="s">
        <v>70</v>
      </c>
      <c r="O13" s="83"/>
      <c r="P13" s="81"/>
    </row>
    <row r="14" spans="1:16" ht="69">
      <c r="A14" s="81"/>
      <c r="B14" s="88" t="s">
        <v>15</v>
      </c>
      <c r="C14" s="58" t="s">
        <v>154</v>
      </c>
      <c r="D14" s="37" t="s">
        <v>155</v>
      </c>
      <c r="E14" s="37" t="s">
        <v>153</v>
      </c>
      <c r="F14" s="37" t="s">
        <v>156</v>
      </c>
      <c r="G14" s="37" t="s">
        <v>146</v>
      </c>
      <c r="H14" s="37"/>
      <c r="I14" s="53" t="s">
        <v>150</v>
      </c>
      <c r="J14" s="37" t="s">
        <v>154</v>
      </c>
      <c r="K14" s="37" t="s">
        <v>145</v>
      </c>
      <c r="L14" s="37" t="s">
        <v>150</v>
      </c>
      <c r="M14" s="37" t="s">
        <v>149</v>
      </c>
      <c r="N14" s="37" t="s">
        <v>126</v>
      </c>
      <c r="O14" s="83" t="s">
        <v>15</v>
      </c>
      <c r="P14" s="81"/>
    </row>
    <row r="15" spans="1:16" ht="22.8">
      <c r="A15" s="81"/>
      <c r="B15" s="88"/>
      <c r="C15" s="60" t="s">
        <v>10</v>
      </c>
      <c r="D15" s="35" t="s">
        <v>22</v>
      </c>
      <c r="E15" s="35" t="s">
        <v>17</v>
      </c>
      <c r="F15" s="35" t="s">
        <v>9</v>
      </c>
      <c r="G15" s="35" t="s">
        <v>18</v>
      </c>
      <c r="H15" s="35"/>
      <c r="I15" s="62" t="s">
        <v>151</v>
      </c>
      <c r="J15" s="35" t="s">
        <v>12</v>
      </c>
      <c r="K15" s="35" t="s">
        <v>13</v>
      </c>
      <c r="L15" s="36" t="s">
        <v>107</v>
      </c>
      <c r="M15" s="35" t="s">
        <v>148</v>
      </c>
      <c r="N15" s="35" t="s">
        <v>16</v>
      </c>
      <c r="O15" s="83"/>
      <c r="P15" s="81"/>
    </row>
    <row r="16" spans="1:16" ht="27.6">
      <c r="A16" s="81"/>
      <c r="B16" s="88" t="s">
        <v>14</v>
      </c>
      <c r="C16" s="58"/>
      <c r="D16" s="37"/>
      <c r="E16" s="37"/>
      <c r="F16" s="37" t="s">
        <v>158</v>
      </c>
      <c r="G16" s="37" t="s">
        <v>150</v>
      </c>
      <c r="H16" s="37" t="s">
        <v>125</v>
      </c>
      <c r="I16" s="53" t="s">
        <v>153</v>
      </c>
      <c r="J16" s="37" t="s">
        <v>145</v>
      </c>
      <c r="K16" s="37"/>
      <c r="L16" s="37" t="s">
        <v>152</v>
      </c>
      <c r="M16" s="37" t="s">
        <v>150</v>
      </c>
      <c r="N16" s="37" t="s">
        <v>142</v>
      </c>
      <c r="O16" s="83" t="s">
        <v>14</v>
      </c>
      <c r="P16" s="81"/>
    </row>
    <row r="17" spans="1:17" ht="22.8">
      <c r="A17" s="81"/>
      <c r="B17" s="88"/>
      <c r="C17" s="60"/>
      <c r="D17" s="35"/>
      <c r="E17" s="35"/>
      <c r="F17" s="36" t="s">
        <v>20</v>
      </c>
      <c r="G17" s="36" t="s">
        <v>107</v>
      </c>
      <c r="H17" s="35" t="s">
        <v>10</v>
      </c>
      <c r="I17" s="54" t="s">
        <v>17</v>
      </c>
      <c r="J17" s="35" t="s">
        <v>13</v>
      </c>
      <c r="K17" s="35"/>
      <c r="L17" s="36" t="s">
        <v>162</v>
      </c>
      <c r="M17" s="36" t="s">
        <v>151</v>
      </c>
      <c r="N17" s="35" t="s">
        <v>18</v>
      </c>
      <c r="O17" s="83"/>
      <c r="P17" s="81"/>
    </row>
    <row r="18" spans="1:17" ht="27.6">
      <c r="A18" s="81"/>
      <c r="B18" s="88" t="s">
        <v>11</v>
      </c>
      <c r="C18" s="58"/>
      <c r="D18" s="37"/>
      <c r="E18" s="37"/>
      <c r="F18" s="37"/>
      <c r="G18" s="37" t="s">
        <v>150</v>
      </c>
      <c r="H18" s="37" t="s">
        <v>153</v>
      </c>
      <c r="I18" s="53"/>
      <c r="J18" s="37" t="s">
        <v>150</v>
      </c>
      <c r="K18" s="37"/>
      <c r="L18" s="37"/>
      <c r="M18" s="37" t="s">
        <v>145</v>
      </c>
      <c r="N18" s="37" t="s">
        <v>129</v>
      </c>
      <c r="O18" s="83" t="s">
        <v>11</v>
      </c>
      <c r="P18" s="81"/>
      <c r="Q18" s="27"/>
    </row>
    <row r="19" spans="1:17" ht="22.8">
      <c r="A19" s="81"/>
      <c r="B19" s="88"/>
      <c r="C19" s="60"/>
      <c r="D19" s="35"/>
      <c r="E19" s="35"/>
      <c r="F19" s="35"/>
      <c r="G19" s="36" t="s">
        <v>107</v>
      </c>
      <c r="H19" s="35" t="s">
        <v>17</v>
      </c>
      <c r="I19" s="54"/>
      <c r="J19" s="36" t="s">
        <v>151</v>
      </c>
      <c r="K19" s="35"/>
      <c r="L19" s="35"/>
      <c r="M19" s="35" t="s">
        <v>18</v>
      </c>
      <c r="N19" s="36" t="s">
        <v>24</v>
      </c>
      <c r="O19" s="83"/>
      <c r="P19" s="81"/>
    </row>
    <row r="20" spans="1:17">
      <c r="A20" s="81"/>
      <c r="B20" s="88" t="s">
        <v>8</v>
      </c>
      <c r="C20" s="58"/>
      <c r="D20" s="37"/>
      <c r="E20" s="37"/>
      <c r="F20" s="37"/>
      <c r="G20" s="37"/>
      <c r="H20" s="37"/>
      <c r="I20" s="53"/>
      <c r="J20" s="37"/>
      <c r="K20" s="37"/>
      <c r="L20" s="37"/>
      <c r="M20" s="37"/>
      <c r="N20" s="37"/>
      <c r="O20" s="83" t="s">
        <v>8</v>
      </c>
      <c r="P20" s="81"/>
    </row>
    <row r="21" spans="1:17">
      <c r="A21" s="81"/>
      <c r="B21" s="88"/>
      <c r="C21" s="60"/>
      <c r="D21" s="35"/>
      <c r="E21" s="35"/>
      <c r="F21" s="35"/>
      <c r="G21" s="35"/>
      <c r="H21" s="35"/>
      <c r="I21" s="54"/>
      <c r="J21" s="35"/>
      <c r="K21" s="35"/>
      <c r="L21" s="35"/>
      <c r="M21" s="35"/>
      <c r="N21" s="35"/>
      <c r="O21" s="83"/>
      <c r="P21" s="81"/>
    </row>
    <row r="22" spans="1:17" ht="13.95" customHeight="1">
      <c r="A22" s="81"/>
      <c r="B22" s="88" t="s">
        <v>7</v>
      </c>
      <c r="C22" s="63"/>
      <c r="D22" s="37"/>
      <c r="E22" s="37"/>
      <c r="F22" s="37"/>
      <c r="G22" s="37"/>
      <c r="H22" s="37"/>
      <c r="I22" s="53"/>
      <c r="J22" s="37"/>
      <c r="K22" s="37"/>
      <c r="L22" s="37"/>
      <c r="M22" s="37"/>
      <c r="N22" s="50"/>
      <c r="O22" s="83" t="s">
        <v>7</v>
      </c>
      <c r="P22" s="81"/>
    </row>
    <row r="23" spans="1:17" ht="14.4" thickBot="1">
      <c r="A23" s="82"/>
      <c r="B23" s="90"/>
      <c r="C23" s="64"/>
      <c r="D23" s="38"/>
      <c r="E23" s="38"/>
      <c r="F23" s="38"/>
      <c r="G23" s="38"/>
      <c r="H23" s="38"/>
      <c r="I23" s="55"/>
      <c r="J23" s="38"/>
      <c r="K23" s="38"/>
      <c r="L23" s="38"/>
      <c r="M23" s="38"/>
      <c r="N23" s="51"/>
      <c r="O23" s="91"/>
      <c r="P23" s="82"/>
    </row>
  </sheetData>
  <dataConsolidate/>
  <mergeCells count="26">
    <mergeCell ref="A1:C1"/>
    <mergeCell ref="A2:C2"/>
    <mergeCell ref="D1:M1"/>
    <mergeCell ref="D2:M2"/>
    <mergeCell ref="C5:N5"/>
    <mergeCell ref="A3:C3"/>
    <mergeCell ref="A12:A23"/>
    <mergeCell ref="B12:B13"/>
    <mergeCell ref="O12:O13"/>
    <mergeCell ref="A9:A10"/>
    <mergeCell ref="B9:B10"/>
    <mergeCell ref="B18:B19"/>
    <mergeCell ref="O18:O19"/>
    <mergeCell ref="O20:O21"/>
    <mergeCell ref="B22:B23"/>
    <mergeCell ref="B20:B21"/>
    <mergeCell ref="B16:B17"/>
    <mergeCell ref="B14:B15"/>
    <mergeCell ref="O22:O23"/>
    <mergeCell ref="C9:N9"/>
    <mergeCell ref="O9:O10"/>
    <mergeCell ref="P12:P23"/>
    <mergeCell ref="O16:O17"/>
    <mergeCell ref="O14:O15"/>
    <mergeCell ref="P9:P10"/>
    <mergeCell ref="C6:N6"/>
  </mergeCell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DC8601-1110-494A-8C5D-E21BD4AA5AA7}">
  <ds:schemaRefs>
    <ds:schemaRef ds:uri="http://purl.org/dc/dcmitype/"/>
    <ds:schemaRef ds:uri="16c05727-aa75-4e4a-9b5f-8a80a1165891"/>
    <ds:schemaRef ds:uri="http://purl.org/dc/terms/"/>
    <ds:schemaRef ds:uri="http://purl.org/dc/elements/1.1/"/>
    <ds:schemaRef ds:uri="http://schemas.microsoft.com/office/2006/metadata/properties"/>
    <ds:schemaRef ds:uri="71af3243-3dd4-4a8d-8c0d-dd76da1f0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550ED7A-F40D-4202-BC8A-572A5FDC2D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EF227C-DC09-4996-BA58-3E29E07C9A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27</vt:i4>
      </vt:variant>
    </vt:vector>
  </HeadingPairs>
  <TitlesOfParts>
    <vt:vector size="3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1 курс</vt:lpstr>
      <vt:lpstr>2 курс</vt:lpstr>
      <vt:lpstr>3 курс</vt:lpstr>
      <vt:lpstr>4 курс</vt:lpstr>
      <vt:lpstr>ГодКалендаря</vt:lpstr>
      <vt:lpstr>НачалоНедели</vt:lpstr>
      <vt:lpstr>Август!Область_печати</vt:lpstr>
      <vt:lpstr>Апрель!Область_печати</vt:lpstr>
      <vt:lpstr>Июль!Область_печати</vt:lpstr>
      <vt:lpstr>Июнь!Область_печати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  <vt:lpstr>ОбластьЗаголовкаСтолбца1..H12.1</vt:lpstr>
      <vt:lpstr>ОбластьЗаголовкаСтолбца1..H12.2</vt:lpstr>
      <vt:lpstr>ОбластьЗаголовкаСтолбца1..H12.3</vt:lpstr>
      <vt:lpstr>ОбластьЗаголовкаСтолбца1..H12.4</vt:lpstr>
      <vt:lpstr>ОбластьЗаголовкаСтолбца1..H12.5</vt:lpstr>
      <vt:lpstr>ОбластьЗаголовкаСтолбца1..H12.6</vt:lpstr>
      <vt:lpstr>ОбластьЗаголовкаСтолбца1..H12.7</vt:lpstr>
      <vt:lpstr>ОбластьЗаголовкаСтолбца1..H12.8</vt:lpstr>
      <vt:lpstr>ОбластьЗаголовкаСтолбца2..C14.1</vt:lpstr>
      <vt:lpstr>ОбластьЗаголовкаСтолбца2..C14.2</vt:lpstr>
      <vt:lpstr>ОбластьЗаголовкаСтолбца2..C14.3</vt:lpstr>
      <vt:lpstr>ОбластьЗаголовкаСтолбца2..C14.4</vt:lpstr>
      <vt:lpstr>ОбластьЗаголовкаСтолбца2..C14.5</vt:lpstr>
      <vt:lpstr>ОбластьЗаголовкаСтолбца2..C14.6</vt:lpstr>
      <vt:lpstr>ОбластьЗаголовкаСтолбца2..C14.7</vt:lpstr>
      <vt:lpstr>ОбластьЗаголовкаСтолбца2..C14.8</vt:lpstr>
      <vt:lpstr>ОбластьЗаголовкаСтроки1..K3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2020-10-06T20:15:16Z</dcterms:created>
  <dcterms:modified xsi:type="dcterms:W3CDTF">2025-11-15T12:51:13Z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